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2023\Vorlagen Anmeldeformulare\"/>
    </mc:Choice>
  </mc:AlternateContent>
  <xr:revisionPtr revIDLastSave="0" documentId="8_{4D825605-0B24-4169-8038-B755D999FA4B}" xr6:coauthVersionLast="47" xr6:coauthVersionMax="47" xr10:uidLastSave="{00000000-0000-0000-0000-000000000000}"/>
  <workbookProtection workbookAlgorithmName="SHA-512" workbookHashValue="D/mt8GdZaeEr/lpuCwAmZYcBFbWtNFEkpr4fes61yUdEZ8g7Pf/a7jP7qnCMUGSr2qpbKgb9krXhM7Ou3itZdA==" workbookSaltValue="IMqTvlf0HPXZaNMIEAmBUA==" workbookSpinCount="100000" lockStructure="1"/>
  <bookViews>
    <workbookView xWindow="6075" yWindow="270" windowWidth="22065" windowHeight="15495" tabRatio="624" xr2:uid="{00000000-000D-0000-FFFF-FFFF00000000}"/>
  </bookViews>
  <sheets>
    <sheet name="Anleitung" sheetId="4" r:id="rId1"/>
    <sheet name="Deckblatt" sheetId="1" r:id="rId2"/>
    <sheet name="Mannschaften" sheetId="8" r:id="rId3"/>
    <sheet name="Teilnehmer" sheetId="2" r:id="rId4"/>
    <sheet name="Kampfrichter und Übungsleiter" sheetId="9" r:id="rId5"/>
    <sheet name="Übersicht" sheetId="3" r:id="rId6"/>
    <sheet name="Vereinsvorführung" sheetId="13" state="hidden" r:id="rId7"/>
    <sheet name="Rahmenprogramm" sheetId="14" state="hidden" r:id="rId8"/>
    <sheet name="Kampfrichter-Lizenzen" sheetId="11" state="hidden" r:id="rId9"/>
    <sheet name="Kampfrichter-Fachgebiete" sheetId="10" state="hidden" r:id="rId10"/>
    <sheet name="Ausrichter und Termine" sheetId="7" state="hidden" r:id="rId11"/>
    <sheet name="Vereine" sheetId="12" state="hidden" r:id="rId12"/>
    <sheet name="Schwierigkeitsstufen" sheetId="5" state="hidden" r:id="rId13"/>
  </sheets>
  <definedNames>
    <definedName name="Ausrichter_und_Termine">'Ausrichter und Termine'!$A$2:$F$2</definedName>
    <definedName name="Auswahl_Gerätturnen">Schwierigkeitsstufen!$B$2:$B$9</definedName>
    <definedName name="Auswahl_Gymnastik">Schwierigkeitsstufen!$C$2:$C$11</definedName>
    <definedName name="Auswahl_LA">Schwierigkeitsstufen!$A$2</definedName>
    <definedName name="Auswahl_RopeSkipping">Schwierigkeitsstufen!$D$2</definedName>
    <definedName name="Bezirke">'Ausrichter und Termine'!$A$2:$A$3</definedName>
    <definedName name="_xlnm.Print_Area" localSheetId="3">Teilnehmer!$A:$Z</definedName>
    <definedName name="_xlnm.Print_Titles" localSheetId="3">Teilnehmer!$2:$4</definedName>
    <definedName name="EWKNrListe">Übersicht!$A$11:$A$26</definedName>
    <definedName name="Geburtsjahr_Maximal">Schwierigkeitsstufen!$F$3</definedName>
    <definedName name="Geburtsjahr_Minimal">Schwierigkeitsstufen!$F$2</definedName>
    <definedName name="Geschlecht">Schwierigkeitsstufen!$H$2:$H$3</definedName>
    <definedName name="Kampfrichter_Fachgebietsliste" localSheetId="9">'Kampfrichter-Fachgebiete'!$A$2:$A$12</definedName>
    <definedName name="Kampfrichter_Fachgebietsliste">'Kampfrichter-Fachgebiete'!$A$2:$A$12</definedName>
    <definedName name="Kampfrichterlizenzliste" localSheetId="8">'Kampfrichter-Lizenzen'!$A$2:$A$6</definedName>
    <definedName name="Kampfrichterlizenzliste">'Kampfrichter-Lizenzen'!$A$2:$A$6</definedName>
    <definedName name="Mannschaftsliste">Mannschaften!$A$4:$B$53</definedName>
    <definedName name="MannschaftsNrListe">Mannschaften!$A$4:$A$53</definedName>
    <definedName name="MWKNrListe">Übersicht!$A$7:$A$10</definedName>
    <definedName name="OrgZuschlag">'Ausrichter und Termine'!$J$2:$J$3</definedName>
    <definedName name="Vereinsliste">Vereine!$A$1:$A$64</definedName>
    <definedName name="WKNrListe">Übersicht!$A$7:$A$26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3" l="1"/>
  <c r="M12" i="3"/>
  <c r="J12" i="3"/>
  <c r="H12" i="3"/>
  <c r="C12" i="3"/>
  <c r="F12" i="3" s="1"/>
  <c r="O14" i="3"/>
  <c r="M14" i="3"/>
  <c r="J14" i="3"/>
  <c r="H14" i="3"/>
  <c r="C14" i="3"/>
  <c r="F14" i="3" s="1"/>
  <c r="O16" i="3"/>
  <c r="M16" i="3"/>
  <c r="J16" i="3"/>
  <c r="H16" i="3"/>
  <c r="C16" i="3"/>
  <c r="F16" i="3" s="1"/>
  <c r="O18" i="3"/>
  <c r="M18" i="3"/>
  <c r="J18" i="3"/>
  <c r="H18" i="3"/>
  <c r="C18" i="3"/>
  <c r="F18" i="3" s="1"/>
  <c r="O20" i="3"/>
  <c r="M20" i="3"/>
  <c r="J20" i="3"/>
  <c r="H20" i="3"/>
  <c r="C20" i="3"/>
  <c r="F20" i="3" s="1"/>
  <c r="O22" i="3"/>
  <c r="M22" i="3"/>
  <c r="J22" i="3"/>
  <c r="H22" i="3"/>
  <c r="C22" i="3"/>
  <c r="F22" i="3" s="1"/>
  <c r="O24" i="3"/>
  <c r="M24" i="3"/>
  <c r="J24" i="3"/>
  <c r="H24" i="3"/>
  <c r="C24" i="3"/>
  <c r="F24" i="3" s="1"/>
  <c r="O25" i="3"/>
  <c r="M25" i="3"/>
  <c r="J25" i="3"/>
  <c r="H25" i="3"/>
  <c r="C25" i="3"/>
  <c r="F25" i="3" s="1"/>
  <c r="P51" i="3"/>
  <c r="B64" i="1"/>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32" i="2"/>
  <c r="AC533" i="2"/>
  <c r="AC534" i="2"/>
  <c r="AC535" i="2"/>
  <c r="AC536" i="2"/>
  <c r="AC537" i="2"/>
  <c r="AC538" i="2"/>
  <c r="AC539" i="2"/>
  <c r="AC540" i="2"/>
  <c r="AC541" i="2"/>
  <c r="AC542"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C803" i="2"/>
  <c r="AC804" i="2"/>
  <c r="AC805" i="2"/>
  <c r="AC806" i="2"/>
  <c r="AC807" i="2"/>
  <c r="AC808" i="2"/>
  <c r="AC809" i="2"/>
  <c r="AC810" i="2"/>
  <c r="AC811" i="2"/>
  <c r="AC812" i="2"/>
  <c r="AC813" i="2"/>
  <c r="AC814" i="2"/>
  <c r="AC815" i="2"/>
  <c r="AC816" i="2"/>
  <c r="AC817" i="2"/>
  <c r="AC818" i="2"/>
  <c r="AC819" i="2"/>
  <c r="AC820" i="2"/>
  <c r="AC821" i="2"/>
  <c r="AC822" i="2"/>
  <c r="AC823" i="2"/>
  <c r="AC824" i="2"/>
  <c r="AC825" i="2"/>
  <c r="AC826" i="2"/>
  <c r="AC827" i="2"/>
  <c r="AC828" i="2"/>
  <c r="AC829" i="2"/>
  <c r="AC830" i="2"/>
  <c r="AC831" i="2"/>
  <c r="AC832" i="2"/>
  <c r="AC833" i="2"/>
  <c r="AC834" i="2"/>
  <c r="AC835" i="2"/>
  <c r="AC836" i="2"/>
  <c r="AC837" i="2"/>
  <c r="AC838" i="2"/>
  <c r="AC839" i="2"/>
  <c r="AC840" i="2"/>
  <c r="AC841" i="2"/>
  <c r="AC842" i="2"/>
  <c r="AC843" i="2"/>
  <c r="AC844" i="2"/>
  <c r="AC845" i="2"/>
  <c r="AC846" i="2"/>
  <c r="AC847" i="2"/>
  <c r="AC848" i="2"/>
  <c r="AC849" i="2"/>
  <c r="AC850" i="2"/>
  <c r="AC851" i="2"/>
  <c r="AC852" i="2"/>
  <c r="AC853" i="2"/>
  <c r="AC854" i="2"/>
  <c r="AC855" i="2"/>
  <c r="AC856" i="2"/>
  <c r="AC857" i="2"/>
  <c r="AC858" i="2"/>
  <c r="AC859" i="2"/>
  <c r="AC860" i="2"/>
  <c r="AC861" i="2"/>
  <c r="AC862" i="2"/>
  <c r="AC863" i="2"/>
  <c r="AC864" i="2"/>
  <c r="AC865" i="2"/>
  <c r="AC866" i="2"/>
  <c r="AC867" i="2"/>
  <c r="AC868" i="2"/>
  <c r="AC869" i="2"/>
  <c r="AC870" i="2"/>
  <c r="AC871" i="2"/>
  <c r="AC872" i="2"/>
  <c r="AC873" i="2"/>
  <c r="AC874" i="2"/>
  <c r="AC875" i="2"/>
  <c r="AC876" i="2"/>
  <c r="AC877" i="2"/>
  <c r="AC878" i="2"/>
  <c r="AC879" i="2"/>
  <c r="AC880" i="2"/>
  <c r="AC881" i="2"/>
  <c r="AC882" i="2"/>
  <c r="AC883" i="2"/>
  <c r="AC884" i="2"/>
  <c r="AC885" i="2"/>
  <c r="AC886" i="2"/>
  <c r="AC887" i="2"/>
  <c r="AC888" i="2"/>
  <c r="AC889" i="2"/>
  <c r="AC890" i="2"/>
  <c r="AC891" i="2"/>
  <c r="AC892" i="2"/>
  <c r="AC893" i="2"/>
  <c r="AC894" i="2"/>
  <c r="AC895" i="2"/>
  <c r="AC896" i="2"/>
  <c r="AC897" i="2"/>
  <c r="AC898" i="2"/>
  <c r="AC899" i="2"/>
  <c r="AC900" i="2"/>
  <c r="AC901" i="2"/>
  <c r="AC902" i="2"/>
  <c r="AC903" i="2"/>
  <c r="AC904" i="2"/>
  <c r="AC905" i="2"/>
  <c r="AC906" i="2"/>
  <c r="AC907" i="2"/>
  <c r="AC908" i="2"/>
  <c r="AC909" i="2"/>
  <c r="AC910" i="2"/>
  <c r="AC911" i="2"/>
  <c r="AC912" i="2"/>
  <c r="AC913" i="2"/>
  <c r="AC914" i="2"/>
  <c r="AC915" i="2"/>
  <c r="AC916" i="2"/>
  <c r="AC917" i="2"/>
  <c r="AC918" i="2"/>
  <c r="AC919" i="2"/>
  <c r="AC920" i="2"/>
  <c r="AC921" i="2"/>
  <c r="AC922" i="2"/>
  <c r="AC923" i="2"/>
  <c r="AC924" i="2"/>
  <c r="AC925" i="2"/>
  <c r="AC926" i="2"/>
  <c r="AC927" i="2"/>
  <c r="AC928" i="2"/>
  <c r="AC929" i="2"/>
  <c r="AC930" i="2"/>
  <c r="AC931" i="2"/>
  <c r="AC932" i="2"/>
  <c r="AC933" i="2"/>
  <c r="AC934" i="2"/>
  <c r="AC935" i="2"/>
  <c r="AC936" i="2"/>
  <c r="AC937" i="2"/>
  <c r="AC938" i="2"/>
  <c r="AC939" i="2"/>
  <c r="AC940" i="2"/>
  <c r="AC941" i="2"/>
  <c r="AC942" i="2"/>
  <c r="AC943" i="2"/>
  <c r="AC944" i="2"/>
  <c r="AC945" i="2"/>
  <c r="AC946" i="2"/>
  <c r="AC947" i="2"/>
  <c r="AC948" i="2"/>
  <c r="AC949" i="2"/>
  <c r="AC950" i="2"/>
  <c r="AC951" i="2"/>
  <c r="AC952" i="2"/>
  <c r="AC953" i="2"/>
  <c r="AC954" i="2"/>
  <c r="AC955" i="2"/>
  <c r="AC956" i="2"/>
  <c r="AC957" i="2"/>
  <c r="AC958" i="2"/>
  <c r="AC959" i="2"/>
  <c r="AC960" i="2"/>
  <c r="AC961" i="2"/>
  <c r="AC962" i="2"/>
  <c r="AC963" i="2"/>
  <c r="AC964" i="2"/>
  <c r="AC965" i="2"/>
  <c r="AC966" i="2"/>
  <c r="AC967" i="2"/>
  <c r="AC968" i="2"/>
  <c r="AC969" i="2"/>
  <c r="AC970" i="2"/>
  <c r="AC971" i="2"/>
  <c r="AC972" i="2"/>
  <c r="AC973" i="2"/>
  <c r="AC974" i="2"/>
  <c r="AC975" i="2"/>
  <c r="AC976" i="2"/>
  <c r="AC977" i="2"/>
  <c r="AC978" i="2"/>
  <c r="AC979" i="2"/>
  <c r="AC980" i="2"/>
  <c r="AC981" i="2"/>
  <c r="AC982" i="2"/>
  <c r="AC983" i="2"/>
  <c r="AC984" i="2"/>
  <c r="AC985" i="2"/>
  <c r="AC986" i="2"/>
  <c r="AC987" i="2"/>
  <c r="AC988" i="2"/>
  <c r="AC989" i="2"/>
  <c r="AC990" i="2"/>
  <c r="AC991" i="2"/>
  <c r="AC992" i="2"/>
  <c r="AC993" i="2"/>
  <c r="AC994" i="2"/>
  <c r="AC995" i="2"/>
  <c r="AC996" i="2"/>
  <c r="AC997" i="2"/>
  <c r="AC998" i="2"/>
  <c r="AC999" i="2"/>
  <c r="AC1000" i="2"/>
  <c r="AC6" i="2"/>
  <c r="AC7" i="2"/>
  <c r="AC8" i="2"/>
  <c r="AC9" i="2"/>
  <c r="AC10" i="2"/>
  <c r="AC11" i="2"/>
  <c r="AC12" i="2"/>
  <c r="AC13" i="2"/>
  <c r="AC14" i="2"/>
  <c r="AC15" i="2"/>
  <c r="AC16" i="2"/>
  <c r="AC17" i="2"/>
  <c r="AC18" i="2"/>
  <c r="AC19" i="2"/>
  <c r="AC20" i="2"/>
  <c r="AC5" i="2"/>
  <c r="AF6" i="2"/>
  <c r="AF7" i="2"/>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3" i="2"/>
  <c r="AF724" i="2"/>
  <c r="AF725" i="2"/>
  <c r="AF726" i="2"/>
  <c r="AF727" i="2"/>
  <c r="AF728" i="2"/>
  <c r="AF729" i="2"/>
  <c r="AF730" i="2"/>
  <c r="AF731" i="2"/>
  <c r="AF732" i="2"/>
  <c r="AF733" i="2"/>
  <c r="AF734" i="2"/>
  <c r="AF735" i="2"/>
  <c r="AF736" i="2"/>
  <c r="AF737" i="2"/>
  <c r="AF738" i="2"/>
  <c r="AF739" i="2"/>
  <c r="AF740" i="2"/>
  <c r="AF741" i="2"/>
  <c r="AF742" i="2"/>
  <c r="AF743" i="2"/>
  <c r="AF744" i="2"/>
  <c r="AF745" i="2"/>
  <c r="AF746" i="2"/>
  <c r="AF747" i="2"/>
  <c r="AF748" i="2"/>
  <c r="AF749" i="2"/>
  <c r="AF750" i="2"/>
  <c r="AF751" i="2"/>
  <c r="AF752" i="2"/>
  <c r="AF753" i="2"/>
  <c r="AF754" i="2"/>
  <c r="AF755" i="2"/>
  <c r="AF756" i="2"/>
  <c r="AF757" i="2"/>
  <c r="AF758" i="2"/>
  <c r="AF759" i="2"/>
  <c r="AF760" i="2"/>
  <c r="AF761" i="2"/>
  <c r="AF762" i="2"/>
  <c r="AF763" i="2"/>
  <c r="AF764" i="2"/>
  <c r="AF765" i="2"/>
  <c r="AF766" i="2"/>
  <c r="AF767" i="2"/>
  <c r="AF768" i="2"/>
  <c r="AF769" i="2"/>
  <c r="AF770" i="2"/>
  <c r="AF771" i="2"/>
  <c r="AF772" i="2"/>
  <c r="AF773" i="2"/>
  <c r="AF774" i="2"/>
  <c r="AF775" i="2"/>
  <c r="AF776" i="2"/>
  <c r="AF777" i="2"/>
  <c r="AF778" i="2"/>
  <c r="AF779" i="2"/>
  <c r="AF780" i="2"/>
  <c r="AF781" i="2"/>
  <c r="AF782" i="2"/>
  <c r="AF783" i="2"/>
  <c r="AF784" i="2"/>
  <c r="AF785" i="2"/>
  <c r="AF786" i="2"/>
  <c r="AF787" i="2"/>
  <c r="AF788" i="2"/>
  <c r="AF789" i="2"/>
  <c r="AF790" i="2"/>
  <c r="AF791" i="2"/>
  <c r="AF792" i="2"/>
  <c r="AF793" i="2"/>
  <c r="AF794" i="2"/>
  <c r="AF795" i="2"/>
  <c r="AF796" i="2"/>
  <c r="AF797" i="2"/>
  <c r="AF798" i="2"/>
  <c r="AF799" i="2"/>
  <c r="AF800" i="2"/>
  <c r="AF801" i="2"/>
  <c r="AF802" i="2"/>
  <c r="AF803" i="2"/>
  <c r="AF804" i="2"/>
  <c r="AF805" i="2"/>
  <c r="AF806" i="2"/>
  <c r="AF807" i="2"/>
  <c r="AF808" i="2"/>
  <c r="AF809" i="2"/>
  <c r="AF810" i="2"/>
  <c r="AF811" i="2"/>
  <c r="AF812" i="2"/>
  <c r="AF813" i="2"/>
  <c r="AF814" i="2"/>
  <c r="AF815" i="2"/>
  <c r="AF816" i="2"/>
  <c r="AF817" i="2"/>
  <c r="AF818" i="2"/>
  <c r="AF819" i="2"/>
  <c r="AF820" i="2"/>
  <c r="AF821" i="2"/>
  <c r="AF822" i="2"/>
  <c r="AF823" i="2"/>
  <c r="AF824" i="2"/>
  <c r="AF825" i="2"/>
  <c r="AF826" i="2"/>
  <c r="AF827" i="2"/>
  <c r="AF828" i="2"/>
  <c r="AF829" i="2"/>
  <c r="AF830" i="2"/>
  <c r="AF831" i="2"/>
  <c r="AF832" i="2"/>
  <c r="AF833" i="2"/>
  <c r="AF834" i="2"/>
  <c r="AF835" i="2"/>
  <c r="AF836" i="2"/>
  <c r="AF837" i="2"/>
  <c r="AF838" i="2"/>
  <c r="AF839" i="2"/>
  <c r="AF840" i="2"/>
  <c r="AF841" i="2"/>
  <c r="AF842" i="2"/>
  <c r="AF843" i="2"/>
  <c r="AF844" i="2"/>
  <c r="AF845" i="2"/>
  <c r="AF846" i="2"/>
  <c r="AF847" i="2"/>
  <c r="AF848" i="2"/>
  <c r="AF849" i="2"/>
  <c r="AF850" i="2"/>
  <c r="AF851" i="2"/>
  <c r="AF852" i="2"/>
  <c r="AF853" i="2"/>
  <c r="AF854" i="2"/>
  <c r="AF855" i="2"/>
  <c r="AF856" i="2"/>
  <c r="AF857" i="2"/>
  <c r="AF858" i="2"/>
  <c r="AF859" i="2"/>
  <c r="AF860" i="2"/>
  <c r="AF861" i="2"/>
  <c r="AF862" i="2"/>
  <c r="AF863" i="2"/>
  <c r="AF864" i="2"/>
  <c r="AF865" i="2"/>
  <c r="AF866" i="2"/>
  <c r="AF867" i="2"/>
  <c r="AF868" i="2"/>
  <c r="AF869" i="2"/>
  <c r="AF870" i="2"/>
  <c r="AF871" i="2"/>
  <c r="AF872" i="2"/>
  <c r="AF873" i="2"/>
  <c r="AF874" i="2"/>
  <c r="AF875" i="2"/>
  <c r="AF876" i="2"/>
  <c r="AF877" i="2"/>
  <c r="AF878" i="2"/>
  <c r="AF879" i="2"/>
  <c r="AF880" i="2"/>
  <c r="AF881" i="2"/>
  <c r="AF882" i="2"/>
  <c r="AF883" i="2"/>
  <c r="AF884" i="2"/>
  <c r="AF885" i="2"/>
  <c r="AF886" i="2"/>
  <c r="AF887" i="2"/>
  <c r="AF888" i="2"/>
  <c r="AF889" i="2"/>
  <c r="AF890" i="2"/>
  <c r="AF891" i="2"/>
  <c r="AF892" i="2"/>
  <c r="AF893" i="2"/>
  <c r="AF894" i="2"/>
  <c r="AF895" i="2"/>
  <c r="AF896" i="2"/>
  <c r="AF897" i="2"/>
  <c r="AF898" i="2"/>
  <c r="AF899" i="2"/>
  <c r="AF900" i="2"/>
  <c r="AF901" i="2"/>
  <c r="AF902" i="2"/>
  <c r="AF903" i="2"/>
  <c r="AF904" i="2"/>
  <c r="AF905" i="2"/>
  <c r="AF906" i="2"/>
  <c r="AF907" i="2"/>
  <c r="AF908" i="2"/>
  <c r="AF909" i="2"/>
  <c r="AF910" i="2"/>
  <c r="AF911" i="2"/>
  <c r="AF912" i="2"/>
  <c r="AF913" i="2"/>
  <c r="AF914" i="2"/>
  <c r="AF915" i="2"/>
  <c r="AF916" i="2"/>
  <c r="AF917" i="2"/>
  <c r="AF918" i="2"/>
  <c r="AF919" i="2"/>
  <c r="AF920" i="2"/>
  <c r="AF921" i="2"/>
  <c r="AF922" i="2"/>
  <c r="AF923" i="2"/>
  <c r="AF924" i="2"/>
  <c r="AF925" i="2"/>
  <c r="AF926" i="2"/>
  <c r="AF927" i="2"/>
  <c r="AF928" i="2"/>
  <c r="AF929" i="2"/>
  <c r="AF930" i="2"/>
  <c r="AF931" i="2"/>
  <c r="AF932" i="2"/>
  <c r="AF933" i="2"/>
  <c r="AF934" i="2"/>
  <c r="AF935" i="2"/>
  <c r="AF936" i="2"/>
  <c r="AF937" i="2"/>
  <c r="AF938" i="2"/>
  <c r="AF939" i="2"/>
  <c r="AF940" i="2"/>
  <c r="AF941" i="2"/>
  <c r="AF942" i="2"/>
  <c r="AF943" i="2"/>
  <c r="AF944" i="2"/>
  <c r="AF945" i="2"/>
  <c r="AF946" i="2"/>
  <c r="AF947" i="2"/>
  <c r="AF948" i="2"/>
  <c r="AF949" i="2"/>
  <c r="AF950" i="2"/>
  <c r="AF951" i="2"/>
  <c r="AF952" i="2"/>
  <c r="AF953" i="2"/>
  <c r="AF954" i="2"/>
  <c r="AF955" i="2"/>
  <c r="AF956" i="2"/>
  <c r="AF957" i="2"/>
  <c r="AF958" i="2"/>
  <c r="AF959" i="2"/>
  <c r="AF960" i="2"/>
  <c r="AF961" i="2"/>
  <c r="AF962" i="2"/>
  <c r="AF963" i="2"/>
  <c r="AF964" i="2"/>
  <c r="AF965" i="2"/>
  <c r="AF966" i="2"/>
  <c r="AF967" i="2"/>
  <c r="AF968" i="2"/>
  <c r="AF969" i="2"/>
  <c r="AF970" i="2"/>
  <c r="AF971" i="2"/>
  <c r="AF972" i="2"/>
  <c r="AF973" i="2"/>
  <c r="AF974" i="2"/>
  <c r="AF975" i="2"/>
  <c r="AF976" i="2"/>
  <c r="AF977" i="2"/>
  <c r="AF978" i="2"/>
  <c r="AF979" i="2"/>
  <c r="AF980" i="2"/>
  <c r="AF981" i="2"/>
  <c r="AF982" i="2"/>
  <c r="AF983" i="2"/>
  <c r="AF984" i="2"/>
  <c r="AF985" i="2"/>
  <c r="AF986" i="2"/>
  <c r="AF987" i="2"/>
  <c r="AF988" i="2"/>
  <c r="AF989" i="2"/>
  <c r="AF990" i="2"/>
  <c r="AF991" i="2"/>
  <c r="AF992" i="2"/>
  <c r="AF993" i="2"/>
  <c r="AF994" i="2"/>
  <c r="AF995" i="2"/>
  <c r="AF996" i="2"/>
  <c r="AF997" i="2"/>
  <c r="AF998" i="2"/>
  <c r="AF999" i="2"/>
  <c r="AF1000" i="2"/>
  <c r="AF5" i="2"/>
  <c r="J41" i="3" l="1"/>
  <c r="J40" i="3"/>
  <c r="C47" i="1" l="1"/>
  <c r="C10" i="3"/>
  <c r="C9" i="3"/>
  <c r="C8" i="3"/>
  <c r="C7" i="3"/>
  <c r="J10" i="3"/>
  <c r="M10" i="3" s="1"/>
  <c r="J9" i="3"/>
  <c r="M9" i="3" s="1"/>
  <c r="J8" i="3"/>
  <c r="J7" i="3"/>
  <c r="O10" i="3"/>
  <c r="H10" i="3"/>
  <c r="F10" i="3"/>
  <c r="O9" i="3"/>
  <c r="H9" i="3"/>
  <c r="F9" i="3"/>
  <c r="O8" i="3"/>
  <c r="H8" i="3"/>
  <c r="F8" i="3"/>
  <c r="O7" i="3"/>
  <c r="H7" i="3"/>
  <c r="F7" i="3"/>
  <c r="O26" i="3"/>
  <c r="M26" i="3"/>
  <c r="J26" i="3"/>
  <c r="H26" i="3"/>
  <c r="C26" i="3"/>
  <c r="F26" i="3" s="1"/>
  <c r="O23" i="3"/>
  <c r="M23" i="3"/>
  <c r="J23" i="3"/>
  <c r="H23" i="3"/>
  <c r="C23" i="3"/>
  <c r="F23" i="3" s="1"/>
  <c r="O21" i="3"/>
  <c r="M21" i="3"/>
  <c r="J21" i="3"/>
  <c r="H21" i="3"/>
  <c r="C21" i="3"/>
  <c r="F21" i="3" s="1"/>
  <c r="O19" i="3"/>
  <c r="M19" i="3"/>
  <c r="J19" i="3"/>
  <c r="H19" i="3"/>
  <c r="C19" i="3"/>
  <c r="F19" i="3" s="1"/>
  <c r="O17" i="3"/>
  <c r="M17" i="3"/>
  <c r="J17" i="3"/>
  <c r="H17" i="3"/>
  <c r="C17" i="3"/>
  <c r="F17" i="3" s="1"/>
  <c r="O15" i="3"/>
  <c r="M15" i="3"/>
  <c r="J15" i="3"/>
  <c r="H15" i="3"/>
  <c r="C15" i="3"/>
  <c r="F15" i="3" s="1"/>
  <c r="H6" i="2"/>
  <c r="AD6" i="2" s="1"/>
  <c r="H7" i="2"/>
  <c r="AD7" i="2" s="1"/>
  <c r="H8" i="2"/>
  <c r="H9" i="2"/>
  <c r="AD9" i="2" s="1"/>
  <c r="H10" i="2"/>
  <c r="AD10" i="2" s="1"/>
  <c r="H11" i="2"/>
  <c r="AD11" i="2" s="1"/>
  <c r="H12" i="2"/>
  <c r="AD12" i="2" s="1"/>
  <c r="H13" i="2"/>
  <c r="H14" i="2"/>
  <c r="AD14" i="2" s="1"/>
  <c r="H15" i="2"/>
  <c r="AD15" i="2" s="1"/>
  <c r="H16" i="2"/>
  <c r="AD16" i="2" s="1"/>
  <c r="H17" i="2"/>
  <c r="AD17" i="2" s="1"/>
  <c r="H18" i="2"/>
  <c r="AD18" i="2" s="1"/>
  <c r="H19" i="2"/>
  <c r="AD19" i="2" s="1"/>
  <c r="H20" i="2"/>
  <c r="AD20" i="2" s="1"/>
  <c r="H21" i="2"/>
  <c r="AD21" i="2" s="1"/>
  <c r="H22" i="2"/>
  <c r="AD22" i="2" s="1"/>
  <c r="H23" i="2"/>
  <c r="AD23" i="2" s="1"/>
  <c r="H24" i="2"/>
  <c r="AD24" i="2" s="1"/>
  <c r="H25" i="2"/>
  <c r="H26" i="2"/>
  <c r="AD26" i="2" s="1"/>
  <c r="H27" i="2"/>
  <c r="AD27" i="2" s="1"/>
  <c r="H28" i="2"/>
  <c r="AD28" i="2" s="1"/>
  <c r="H29" i="2"/>
  <c r="H30" i="2"/>
  <c r="AD30" i="2" s="1"/>
  <c r="H31" i="2"/>
  <c r="AD31" i="2" s="1"/>
  <c r="H32" i="2"/>
  <c r="AD32" i="2" s="1"/>
  <c r="H33" i="2"/>
  <c r="AD33" i="2" s="1"/>
  <c r="H34" i="2"/>
  <c r="AD34" i="2" s="1"/>
  <c r="H35" i="2"/>
  <c r="AD35" i="2" s="1"/>
  <c r="H36" i="2"/>
  <c r="AD36" i="2" s="1"/>
  <c r="H37" i="2"/>
  <c r="H38" i="2"/>
  <c r="AD38" i="2" s="1"/>
  <c r="H39" i="2"/>
  <c r="AD39" i="2" s="1"/>
  <c r="H40" i="2"/>
  <c r="AD40" i="2" s="1"/>
  <c r="H41" i="2"/>
  <c r="AD41" i="2" s="1"/>
  <c r="H42" i="2"/>
  <c r="AD42" i="2" s="1"/>
  <c r="H43" i="2"/>
  <c r="AD43" i="2" s="1"/>
  <c r="H44" i="2"/>
  <c r="AD44" i="2" s="1"/>
  <c r="H45" i="2"/>
  <c r="H46" i="2"/>
  <c r="AD46" i="2" s="1"/>
  <c r="H47" i="2"/>
  <c r="AD47" i="2" s="1"/>
  <c r="H48" i="2"/>
  <c r="AD48" i="2" s="1"/>
  <c r="H49" i="2"/>
  <c r="AD49" i="2" s="1"/>
  <c r="H50" i="2"/>
  <c r="AD50" i="2" s="1"/>
  <c r="H51" i="2"/>
  <c r="AD51" i="2" s="1"/>
  <c r="H52" i="2"/>
  <c r="H53" i="2"/>
  <c r="H54" i="2"/>
  <c r="AD54" i="2" s="1"/>
  <c r="H55" i="2"/>
  <c r="AD55" i="2" s="1"/>
  <c r="H56" i="2"/>
  <c r="AD56" i="2" s="1"/>
  <c r="H57" i="2"/>
  <c r="H58" i="2"/>
  <c r="AD58" i="2" s="1"/>
  <c r="H59" i="2"/>
  <c r="AD59" i="2" s="1"/>
  <c r="H60" i="2"/>
  <c r="AD60" i="2" s="1"/>
  <c r="H61" i="2"/>
  <c r="AD61" i="2" s="1"/>
  <c r="H62" i="2"/>
  <c r="AD62" i="2" s="1"/>
  <c r="H63" i="2"/>
  <c r="AD63" i="2" s="1"/>
  <c r="H64" i="2"/>
  <c r="AD64" i="2" s="1"/>
  <c r="H65" i="2"/>
  <c r="H66" i="2"/>
  <c r="AD66" i="2" s="1"/>
  <c r="H67" i="2"/>
  <c r="AD67" i="2" s="1"/>
  <c r="H68" i="2"/>
  <c r="H69" i="2"/>
  <c r="AD69" i="2" s="1"/>
  <c r="H70" i="2"/>
  <c r="AD70" i="2" s="1"/>
  <c r="H71" i="2"/>
  <c r="AD71" i="2" s="1"/>
  <c r="H72" i="2"/>
  <c r="AD72" i="2" s="1"/>
  <c r="H73" i="2"/>
  <c r="H74" i="2"/>
  <c r="AD74" i="2" s="1"/>
  <c r="H75" i="2"/>
  <c r="AD75" i="2" s="1"/>
  <c r="H76" i="2"/>
  <c r="AD76" i="2" s="1"/>
  <c r="H77" i="2"/>
  <c r="AD77" i="2" s="1"/>
  <c r="H78" i="2"/>
  <c r="AD78" i="2" s="1"/>
  <c r="H79" i="2"/>
  <c r="AD79" i="2" s="1"/>
  <c r="H80" i="2"/>
  <c r="AD80" i="2" s="1"/>
  <c r="H81" i="2"/>
  <c r="H82" i="2"/>
  <c r="AD82" i="2" s="1"/>
  <c r="H83" i="2"/>
  <c r="AD83" i="2" s="1"/>
  <c r="H84" i="2"/>
  <c r="AD84" i="2" s="1"/>
  <c r="H85" i="2"/>
  <c r="H86" i="2"/>
  <c r="AD86" i="2" s="1"/>
  <c r="H87" i="2"/>
  <c r="AD87" i="2" s="1"/>
  <c r="H88" i="2"/>
  <c r="AD88" i="2" s="1"/>
  <c r="H89" i="2"/>
  <c r="H90" i="2"/>
  <c r="AD90" i="2" s="1"/>
  <c r="H91" i="2"/>
  <c r="AD91" i="2" s="1"/>
  <c r="H92" i="2"/>
  <c r="AD92" i="2" s="1"/>
  <c r="H93" i="2"/>
  <c r="AD93" i="2" s="1"/>
  <c r="H94" i="2"/>
  <c r="AD94" i="2" s="1"/>
  <c r="H95" i="2"/>
  <c r="AD95" i="2" s="1"/>
  <c r="H96" i="2"/>
  <c r="AD96" i="2" s="1"/>
  <c r="H97" i="2"/>
  <c r="AD97" i="2" s="1"/>
  <c r="H98" i="2"/>
  <c r="AD98" i="2" s="1"/>
  <c r="H99" i="2"/>
  <c r="AD99" i="2" s="1"/>
  <c r="H100" i="2"/>
  <c r="AD100" i="2" s="1"/>
  <c r="H101" i="2"/>
  <c r="H102" i="2"/>
  <c r="AD102" i="2" s="1"/>
  <c r="H103" i="2"/>
  <c r="AD103" i="2" s="1"/>
  <c r="H104" i="2"/>
  <c r="AD104" i="2" s="1"/>
  <c r="H105" i="2"/>
  <c r="H106" i="2"/>
  <c r="AD106" i="2" s="1"/>
  <c r="H107" i="2"/>
  <c r="AD107" i="2" s="1"/>
  <c r="H108" i="2"/>
  <c r="AD108" i="2" s="1"/>
  <c r="H109" i="2"/>
  <c r="H110" i="2"/>
  <c r="AD110" i="2" s="1"/>
  <c r="H111" i="2"/>
  <c r="AD111" i="2" s="1"/>
  <c r="H112" i="2"/>
  <c r="AD112" i="2" s="1"/>
  <c r="H113" i="2"/>
  <c r="AD113" i="2" s="1"/>
  <c r="H114" i="2"/>
  <c r="AD114" i="2" s="1"/>
  <c r="H115" i="2"/>
  <c r="AD115" i="2" s="1"/>
  <c r="H116" i="2"/>
  <c r="H117" i="2"/>
  <c r="H118" i="2"/>
  <c r="AD118" i="2" s="1"/>
  <c r="H119" i="2"/>
  <c r="AD119" i="2" s="1"/>
  <c r="H120" i="2"/>
  <c r="AD120" i="2" s="1"/>
  <c r="H121" i="2"/>
  <c r="H122" i="2"/>
  <c r="AD122" i="2" s="1"/>
  <c r="H123" i="2"/>
  <c r="AD123" i="2" s="1"/>
  <c r="H124" i="2"/>
  <c r="AD124" i="2" s="1"/>
  <c r="H125" i="2"/>
  <c r="AD125" i="2" s="1"/>
  <c r="H126" i="2"/>
  <c r="AD126" i="2" s="1"/>
  <c r="H127" i="2"/>
  <c r="AD127" i="2" s="1"/>
  <c r="H128" i="2"/>
  <c r="AD128" i="2" s="1"/>
  <c r="H129" i="2"/>
  <c r="AD129" i="2" s="1"/>
  <c r="H130" i="2"/>
  <c r="AD130" i="2" s="1"/>
  <c r="H131" i="2"/>
  <c r="AD131" i="2" s="1"/>
  <c r="H132" i="2"/>
  <c r="AD132" i="2" s="1"/>
  <c r="H133" i="2"/>
  <c r="H134" i="2"/>
  <c r="AD134" i="2" s="1"/>
  <c r="H135" i="2"/>
  <c r="AD135" i="2" s="1"/>
  <c r="H136" i="2"/>
  <c r="AD136" i="2" s="1"/>
  <c r="H137" i="2"/>
  <c r="H138" i="2"/>
  <c r="AD138" i="2" s="1"/>
  <c r="H139" i="2"/>
  <c r="AD139" i="2" s="1"/>
  <c r="H140" i="2"/>
  <c r="AD140" i="2" s="1"/>
  <c r="H141" i="2"/>
  <c r="AD141" i="2" s="1"/>
  <c r="H142" i="2"/>
  <c r="AD142" i="2" s="1"/>
  <c r="H143" i="2"/>
  <c r="AD143" i="2" s="1"/>
  <c r="H144" i="2"/>
  <c r="AD144" i="2" s="1"/>
  <c r="H145" i="2"/>
  <c r="H146" i="2"/>
  <c r="AD146" i="2" s="1"/>
  <c r="H147" i="2"/>
  <c r="AD147" i="2" s="1"/>
  <c r="H148" i="2"/>
  <c r="AD148" i="2" s="1"/>
  <c r="H149" i="2"/>
  <c r="H150" i="2"/>
  <c r="AD150" i="2" s="1"/>
  <c r="H151" i="2"/>
  <c r="AD151" i="2" s="1"/>
  <c r="H152" i="2"/>
  <c r="AD152" i="2" s="1"/>
  <c r="H153" i="2"/>
  <c r="H154" i="2"/>
  <c r="AD154" i="2" s="1"/>
  <c r="H155" i="2"/>
  <c r="AD155" i="2" s="1"/>
  <c r="H156" i="2"/>
  <c r="AD156" i="2" s="1"/>
  <c r="H157" i="2"/>
  <c r="H158" i="2"/>
  <c r="AD158" i="2" s="1"/>
  <c r="H159" i="2"/>
  <c r="AD159" i="2" s="1"/>
  <c r="H160" i="2"/>
  <c r="AD160" i="2" s="1"/>
  <c r="H161" i="2"/>
  <c r="AD161" i="2" s="1"/>
  <c r="H162" i="2"/>
  <c r="AD162" i="2" s="1"/>
  <c r="H163" i="2"/>
  <c r="AD163" i="2" s="1"/>
  <c r="H164" i="2"/>
  <c r="AD164" i="2" s="1"/>
  <c r="H165" i="2"/>
  <c r="AD165" i="2" s="1"/>
  <c r="H166" i="2"/>
  <c r="AD166" i="2" s="1"/>
  <c r="H167" i="2"/>
  <c r="AD167" i="2" s="1"/>
  <c r="H168" i="2"/>
  <c r="AD168" i="2" s="1"/>
  <c r="H169" i="2"/>
  <c r="H170" i="2"/>
  <c r="AD170" i="2" s="1"/>
  <c r="H171" i="2"/>
  <c r="AD171" i="2" s="1"/>
  <c r="H172" i="2"/>
  <c r="AD172" i="2" s="1"/>
  <c r="H173" i="2"/>
  <c r="H174" i="2"/>
  <c r="AD174" i="2" s="1"/>
  <c r="H175" i="2"/>
  <c r="AD175" i="2" s="1"/>
  <c r="H176" i="2"/>
  <c r="AD176" i="2" s="1"/>
  <c r="H177" i="2"/>
  <c r="AD177" i="2" s="1"/>
  <c r="H178" i="2"/>
  <c r="AD178" i="2" s="1"/>
  <c r="H179" i="2"/>
  <c r="AD179" i="2" s="1"/>
  <c r="H180" i="2"/>
  <c r="AD180" i="2" s="1"/>
  <c r="H181" i="2"/>
  <c r="H182" i="2"/>
  <c r="AD182" i="2" s="1"/>
  <c r="H183" i="2"/>
  <c r="AD183" i="2" s="1"/>
  <c r="H184" i="2"/>
  <c r="AD184" i="2" s="1"/>
  <c r="H185" i="2"/>
  <c r="AD185" i="2" s="1"/>
  <c r="H186" i="2"/>
  <c r="AD186" i="2" s="1"/>
  <c r="H187" i="2"/>
  <c r="AD187" i="2" s="1"/>
  <c r="H188" i="2"/>
  <c r="AD188" i="2" s="1"/>
  <c r="H189" i="2"/>
  <c r="H190" i="2"/>
  <c r="AD190" i="2" s="1"/>
  <c r="H191" i="2"/>
  <c r="AD191" i="2" s="1"/>
  <c r="H192" i="2"/>
  <c r="AD192" i="2" s="1"/>
  <c r="H193" i="2"/>
  <c r="H194" i="2"/>
  <c r="AD194" i="2" s="1"/>
  <c r="H195" i="2"/>
  <c r="AD195" i="2" s="1"/>
  <c r="H196" i="2"/>
  <c r="H197" i="2"/>
  <c r="AD197" i="2" s="1"/>
  <c r="H198" i="2"/>
  <c r="AD198" i="2" s="1"/>
  <c r="H199" i="2"/>
  <c r="AD199" i="2" s="1"/>
  <c r="H200" i="2"/>
  <c r="AD200" i="2" s="1"/>
  <c r="H201" i="2"/>
  <c r="H202" i="2"/>
  <c r="AD202" i="2" s="1"/>
  <c r="H203" i="2"/>
  <c r="AD203" i="2" s="1"/>
  <c r="H204" i="2"/>
  <c r="AD204" i="2" s="1"/>
  <c r="H205" i="2"/>
  <c r="H206" i="2"/>
  <c r="AD206" i="2" s="1"/>
  <c r="H207" i="2"/>
  <c r="AD207" i="2" s="1"/>
  <c r="H208" i="2"/>
  <c r="AD208" i="2" s="1"/>
  <c r="H209" i="2"/>
  <c r="AD209" i="2" s="1"/>
  <c r="H210" i="2"/>
  <c r="AD210" i="2" s="1"/>
  <c r="H211" i="2"/>
  <c r="AD211" i="2" s="1"/>
  <c r="H212" i="2"/>
  <c r="AD212" i="2" s="1"/>
  <c r="H213" i="2"/>
  <c r="AD213" i="2" s="1"/>
  <c r="H214" i="2"/>
  <c r="AD214" i="2" s="1"/>
  <c r="H215" i="2"/>
  <c r="AD215" i="2" s="1"/>
  <c r="H216" i="2"/>
  <c r="AD216" i="2" s="1"/>
  <c r="H217" i="2"/>
  <c r="H218" i="2"/>
  <c r="AD218" i="2" s="1"/>
  <c r="H219" i="2"/>
  <c r="AD219" i="2" s="1"/>
  <c r="H220" i="2"/>
  <c r="AD220" i="2" s="1"/>
  <c r="H221" i="2"/>
  <c r="H222" i="2"/>
  <c r="AD222" i="2" s="1"/>
  <c r="H223" i="2"/>
  <c r="AD223" i="2" s="1"/>
  <c r="H224" i="2"/>
  <c r="AD224" i="2" s="1"/>
  <c r="H225" i="2"/>
  <c r="AD225" i="2" s="1"/>
  <c r="H226" i="2"/>
  <c r="AD226" i="2" s="1"/>
  <c r="H227" i="2"/>
  <c r="AD227" i="2" s="1"/>
  <c r="H228" i="2"/>
  <c r="AD228" i="2" s="1"/>
  <c r="H229" i="2"/>
  <c r="H230" i="2"/>
  <c r="AD230" i="2" s="1"/>
  <c r="H231" i="2"/>
  <c r="AD231" i="2" s="1"/>
  <c r="H232" i="2"/>
  <c r="AD232" i="2" s="1"/>
  <c r="H233" i="2"/>
  <c r="AD233" i="2" s="1"/>
  <c r="H234" i="2"/>
  <c r="AD234" i="2" s="1"/>
  <c r="H235" i="2"/>
  <c r="AD235" i="2" s="1"/>
  <c r="H236" i="2"/>
  <c r="AD236" i="2" s="1"/>
  <c r="H237" i="2"/>
  <c r="AD237" i="2" s="1"/>
  <c r="H238" i="2"/>
  <c r="AD238" i="2" s="1"/>
  <c r="H239" i="2"/>
  <c r="AD239" i="2" s="1"/>
  <c r="H240" i="2"/>
  <c r="AD240" i="2" s="1"/>
  <c r="H241" i="2"/>
  <c r="AD241" i="2" s="1"/>
  <c r="H242" i="2"/>
  <c r="AD242" i="2" s="1"/>
  <c r="H243" i="2"/>
  <c r="AD243" i="2" s="1"/>
  <c r="H244" i="2"/>
  <c r="AD244" i="2" s="1"/>
  <c r="H245" i="2"/>
  <c r="AD245" i="2" s="1"/>
  <c r="H246" i="2"/>
  <c r="AD246" i="2" s="1"/>
  <c r="H247" i="2"/>
  <c r="AD247" i="2" s="1"/>
  <c r="H248" i="2"/>
  <c r="AD248" i="2" s="1"/>
  <c r="H249" i="2"/>
  <c r="AD249" i="2" s="1"/>
  <c r="H250" i="2"/>
  <c r="AD250" i="2" s="1"/>
  <c r="H251" i="2"/>
  <c r="AD251" i="2" s="1"/>
  <c r="H252" i="2"/>
  <c r="AD252" i="2" s="1"/>
  <c r="H253" i="2"/>
  <c r="H254" i="2"/>
  <c r="AD254" i="2" s="1"/>
  <c r="H255" i="2"/>
  <c r="AD255" i="2" s="1"/>
  <c r="H256" i="2"/>
  <c r="AD256" i="2" s="1"/>
  <c r="H257" i="2"/>
  <c r="H258" i="2"/>
  <c r="AD258" i="2" s="1"/>
  <c r="H259" i="2"/>
  <c r="AD259" i="2" s="1"/>
  <c r="H260" i="2"/>
  <c r="AD260" i="2" s="1"/>
  <c r="H261" i="2"/>
  <c r="H262" i="2"/>
  <c r="AD262" i="2" s="1"/>
  <c r="H263" i="2"/>
  <c r="AD263" i="2" s="1"/>
  <c r="H264" i="2"/>
  <c r="AD264" i="2" s="1"/>
  <c r="H265" i="2"/>
  <c r="AD265" i="2" s="1"/>
  <c r="H266" i="2"/>
  <c r="AD266" i="2" s="1"/>
  <c r="H267" i="2"/>
  <c r="AD267" i="2" s="1"/>
  <c r="H268" i="2"/>
  <c r="AD268" i="2" s="1"/>
  <c r="H269" i="2"/>
  <c r="H270" i="2"/>
  <c r="AD270" i="2" s="1"/>
  <c r="H271" i="2"/>
  <c r="AD271" i="2" s="1"/>
  <c r="H272" i="2"/>
  <c r="AD272" i="2" s="1"/>
  <c r="H273" i="2"/>
  <c r="AD273" i="2" s="1"/>
  <c r="H274" i="2"/>
  <c r="AD274" i="2" s="1"/>
  <c r="H275" i="2"/>
  <c r="AD275" i="2" s="1"/>
  <c r="H276" i="2"/>
  <c r="AD276" i="2" s="1"/>
  <c r="H277" i="2"/>
  <c r="H278" i="2"/>
  <c r="AD278" i="2" s="1"/>
  <c r="H279" i="2"/>
  <c r="AD279" i="2" s="1"/>
  <c r="H280" i="2"/>
  <c r="AD280" i="2" s="1"/>
  <c r="H281" i="2"/>
  <c r="AD281" i="2" s="1"/>
  <c r="H282" i="2"/>
  <c r="AD282" i="2" s="1"/>
  <c r="H283" i="2"/>
  <c r="AD283" i="2" s="1"/>
  <c r="H284" i="2"/>
  <c r="AD284" i="2" s="1"/>
  <c r="H285" i="2"/>
  <c r="H286" i="2"/>
  <c r="AD286" i="2" s="1"/>
  <c r="H287" i="2"/>
  <c r="AD287" i="2" s="1"/>
  <c r="H288" i="2"/>
  <c r="AD288" i="2" s="1"/>
  <c r="H289" i="2"/>
  <c r="AD289" i="2" s="1"/>
  <c r="H290" i="2"/>
  <c r="AD290" i="2" s="1"/>
  <c r="H291" i="2"/>
  <c r="AD291" i="2" s="1"/>
  <c r="H292" i="2"/>
  <c r="AD292" i="2" s="1"/>
  <c r="H293" i="2"/>
  <c r="AD293" i="2" s="1"/>
  <c r="H294" i="2"/>
  <c r="AD294" i="2" s="1"/>
  <c r="H295" i="2"/>
  <c r="AD295" i="2" s="1"/>
  <c r="H296" i="2"/>
  <c r="AD296" i="2" s="1"/>
  <c r="H297" i="2"/>
  <c r="AD297" i="2" s="1"/>
  <c r="H298" i="2"/>
  <c r="AD298" i="2" s="1"/>
  <c r="H299" i="2"/>
  <c r="AD299" i="2" s="1"/>
  <c r="H300" i="2"/>
  <c r="AD300" i="2" s="1"/>
  <c r="H301" i="2"/>
  <c r="H302" i="2"/>
  <c r="AD302" i="2" s="1"/>
  <c r="H303" i="2"/>
  <c r="AD303" i="2" s="1"/>
  <c r="H304" i="2"/>
  <c r="AD304" i="2" s="1"/>
  <c r="H305" i="2"/>
  <c r="H306" i="2"/>
  <c r="AD306" i="2" s="1"/>
  <c r="H307" i="2"/>
  <c r="AD307" i="2" s="1"/>
  <c r="H308" i="2"/>
  <c r="AD308" i="2" s="1"/>
  <c r="H309" i="2"/>
  <c r="AD309" i="2" s="1"/>
  <c r="H310" i="2"/>
  <c r="AD310" i="2" s="1"/>
  <c r="H311" i="2"/>
  <c r="AD311" i="2" s="1"/>
  <c r="H312" i="2"/>
  <c r="AD312" i="2" s="1"/>
  <c r="H313" i="2"/>
  <c r="AD313" i="2" s="1"/>
  <c r="H314" i="2"/>
  <c r="AD314" i="2" s="1"/>
  <c r="H315" i="2"/>
  <c r="AD315" i="2" s="1"/>
  <c r="H316" i="2"/>
  <c r="AD316" i="2" s="1"/>
  <c r="H317" i="2"/>
  <c r="AD317" i="2" s="1"/>
  <c r="H318" i="2"/>
  <c r="AD318" i="2" s="1"/>
  <c r="H319" i="2"/>
  <c r="AD319" i="2" s="1"/>
  <c r="H320" i="2"/>
  <c r="AD320" i="2" s="1"/>
  <c r="H321" i="2"/>
  <c r="AD321" i="2" s="1"/>
  <c r="H322" i="2"/>
  <c r="AD322" i="2" s="1"/>
  <c r="H323" i="2"/>
  <c r="AD323" i="2" s="1"/>
  <c r="H324" i="2"/>
  <c r="AD324" i="2" s="1"/>
  <c r="H325" i="2"/>
  <c r="H326" i="2"/>
  <c r="AD326" i="2" s="1"/>
  <c r="H327" i="2"/>
  <c r="AD327" i="2" s="1"/>
  <c r="H328" i="2"/>
  <c r="AD328" i="2" s="1"/>
  <c r="H329" i="2"/>
  <c r="AD329" i="2" s="1"/>
  <c r="H330" i="2"/>
  <c r="AD330" i="2" s="1"/>
  <c r="H331" i="2"/>
  <c r="AD331" i="2" s="1"/>
  <c r="H332" i="2"/>
  <c r="AD332" i="2" s="1"/>
  <c r="H333" i="2"/>
  <c r="H334" i="2"/>
  <c r="AD334" i="2" s="1"/>
  <c r="H335" i="2"/>
  <c r="AD335" i="2" s="1"/>
  <c r="H336" i="2"/>
  <c r="AD336" i="2" s="1"/>
  <c r="H337" i="2"/>
  <c r="AD337" i="2" s="1"/>
  <c r="H338" i="2"/>
  <c r="AD338" i="2" s="1"/>
  <c r="H339" i="2"/>
  <c r="AD339" i="2" s="1"/>
  <c r="H340" i="2"/>
  <c r="AD340" i="2" s="1"/>
  <c r="H341" i="2"/>
  <c r="H342" i="2"/>
  <c r="AD342" i="2" s="1"/>
  <c r="H343" i="2"/>
  <c r="AD343" i="2" s="1"/>
  <c r="H344" i="2"/>
  <c r="AD344" i="2" s="1"/>
  <c r="H345" i="2"/>
  <c r="H346" i="2"/>
  <c r="AD346" i="2" s="1"/>
  <c r="H347" i="2"/>
  <c r="AD347" i="2" s="1"/>
  <c r="H348" i="2"/>
  <c r="AD348" i="2" s="1"/>
  <c r="H349" i="2"/>
  <c r="AD349" i="2" s="1"/>
  <c r="H350" i="2"/>
  <c r="AD350" i="2" s="1"/>
  <c r="H351" i="2"/>
  <c r="AD351" i="2" s="1"/>
  <c r="H352" i="2"/>
  <c r="AD352" i="2" s="1"/>
  <c r="H353" i="2"/>
  <c r="AD353" i="2" s="1"/>
  <c r="H354" i="2"/>
  <c r="AD354" i="2" s="1"/>
  <c r="H355" i="2"/>
  <c r="AD355" i="2" s="1"/>
  <c r="H356" i="2"/>
  <c r="AD356" i="2" s="1"/>
  <c r="H357" i="2"/>
  <c r="AD357" i="2" s="1"/>
  <c r="H358" i="2"/>
  <c r="AD358" i="2" s="1"/>
  <c r="H359" i="2"/>
  <c r="AD359" i="2" s="1"/>
  <c r="H360" i="2"/>
  <c r="AD360" i="2" s="1"/>
  <c r="H361" i="2"/>
  <c r="H362" i="2"/>
  <c r="AD362" i="2" s="1"/>
  <c r="H363" i="2"/>
  <c r="AD363" i="2" s="1"/>
  <c r="H364" i="2"/>
  <c r="AD364" i="2" s="1"/>
  <c r="H365" i="2"/>
  <c r="AD365" i="2" s="1"/>
  <c r="H366" i="2"/>
  <c r="AD366" i="2" s="1"/>
  <c r="H367" i="2"/>
  <c r="AD367" i="2" s="1"/>
  <c r="H368" i="2"/>
  <c r="AD368" i="2" s="1"/>
  <c r="H369" i="2"/>
  <c r="H370" i="2"/>
  <c r="AD370" i="2" s="1"/>
  <c r="H371" i="2"/>
  <c r="AD371" i="2" s="1"/>
  <c r="H372" i="2"/>
  <c r="AD372" i="2" s="1"/>
  <c r="H373" i="2"/>
  <c r="AD373" i="2" s="1"/>
  <c r="H374" i="2"/>
  <c r="AD374" i="2" s="1"/>
  <c r="H375" i="2"/>
  <c r="AD375" i="2" s="1"/>
  <c r="H376" i="2"/>
  <c r="AD376" i="2" s="1"/>
  <c r="H377" i="2"/>
  <c r="AD377" i="2" s="1"/>
  <c r="H378" i="2"/>
  <c r="AD378" i="2" s="1"/>
  <c r="H379" i="2"/>
  <c r="AD379" i="2" s="1"/>
  <c r="H380" i="2"/>
  <c r="AD380" i="2" s="1"/>
  <c r="H381" i="2"/>
  <c r="H382" i="2"/>
  <c r="AD382" i="2" s="1"/>
  <c r="H383" i="2"/>
  <c r="AD383" i="2" s="1"/>
  <c r="H384" i="2"/>
  <c r="AD384" i="2" s="1"/>
  <c r="H385" i="2"/>
  <c r="AD385" i="2" s="1"/>
  <c r="H386" i="2"/>
  <c r="AD386" i="2" s="1"/>
  <c r="H387" i="2"/>
  <c r="AD387" i="2" s="1"/>
  <c r="H388" i="2"/>
  <c r="AD388" i="2" s="1"/>
  <c r="H389" i="2"/>
  <c r="H390" i="2"/>
  <c r="AD390" i="2" s="1"/>
  <c r="H391" i="2"/>
  <c r="AD391" i="2" s="1"/>
  <c r="H392" i="2"/>
  <c r="AD392" i="2" s="1"/>
  <c r="H393" i="2"/>
  <c r="AD393" i="2" s="1"/>
  <c r="H394" i="2"/>
  <c r="AD394" i="2" s="1"/>
  <c r="H395" i="2"/>
  <c r="AD395" i="2" s="1"/>
  <c r="H396" i="2"/>
  <c r="AD396" i="2" s="1"/>
  <c r="H397" i="2"/>
  <c r="AD397" i="2" s="1"/>
  <c r="H398" i="2"/>
  <c r="AD398" i="2" s="1"/>
  <c r="H399" i="2"/>
  <c r="AD399" i="2" s="1"/>
  <c r="H400" i="2"/>
  <c r="AD400" i="2" s="1"/>
  <c r="H401" i="2"/>
  <c r="H402" i="2"/>
  <c r="AD402" i="2" s="1"/>
  <c r="H403" i="2"/>
  <c r="AD403" i="2" s="1"/>
  <c r="H404" i="2"/>
  <c r="AD404" i="2" s="1"/>
  <c r="H405" i="2"/>
  <c r="H406" i="2"/>
  <c r="AD406" i="2" s="1"/>
  <c r="H407" i="2"/>
  <c r="AD407" i="2" s="1"/>
  <c r="H408" i="2"/>
  <c r="AD408" i="2" s="1"/>
  <c r="H409" i="2"/>
  <c r="AD409" i="2" s="1"/>
  <c r="H410" i="2"/>
  <c r="AD410" i="2" s="1"/>
  <c r="H411" i="2"/>
  <c r="AD411" i="2" s="1"/>
  <c r="H412" i="2"/>
  <c r="AD412" i="2" s="1"/>
  <c r="H413" i="2"/>
  <c r="AD413" i="2" s="1"/>
  <c r="H414" i="2"/>
  <c r="AD414" i="2" s="1"/>
  <c r="H415" i="2"/>
  <c r="AD415" i="2" s="1"/>
  <c r="H416" i="2"/>
  <c r="AD416" i="2" s="1"/>
  <c r="H417" i="2"/>
  <c r="H418" i="2"/>
  <c r="AD418" i="2" s="1"/>
  <c r="H419" i="2"/>
  <c r="AD419" i="2" s="1"/>
  <c r="H420" i="2"/>
  <c r="AD420" i="2" s="1"/>
  <c r="H421" i="2"/>
  <c r="H422" i="2"/>
  <c r="AD422" i="2" s="1"/>
  <c r="H423" i="2"/>
  <c r="AD423" i="2" s="1"/>
  <c r="H424" i="2"/>
  <c r="AD424" i="2" s="1"/>
  <c r="H425" i="2"/>
  <c r="AD425" i="2" s="1"/>
  <c r="H426" i="2"/>
  <c r="AD426" i="2" s="1"/>
  <c r="H427" i="2"/>
  <c r="AD427" i="2" s="1"/>
  <c r="H428" i="2"/>
  <c r="AD428" i="2" s="1"/>
  <c r="H429" i="2"/>
  <c r="H430" i="2"/>
  <c r="AD430" i="2" s="1"/>
  <c r="H431" i="2"/>
  <c r="AD431" i="2" s="1"/>
  <c r="H432" i="2"/>
  <c r="H433" i="2"/>
  <c r="AD433" i="2" s="1"/>
  <c r="H434" i="2"/>
  <c r="AD434" i="2" s="1"/>
  <c r="H435" i="2"/>
  <c r="AD435" i="2" s="1"/>
  <c r="H436" i="2"/>
  <c r="AD436" i="2" s="1"/>
  <c r="H437" i="2"/>
  <c r="AD437" i="2" s="1"/>
  <c r="H438" i="2"/>
  <c r="AD438" i="2" s="1"/>
  <c r="H439" i="2"/>
  <c r="AD439" i="2" s="1"/>
  <c r="H440" i="2"/>
  <c r="AD440" i="2" s="1"/>
  <c r="H441" i="2"/>
  <c r="H442" i="2"/>
  <c r="AD442" i="2" s="1"/>
  <c r="H443" i="2"/>
  <c r="AD443" i="2" s="1"/>
  <c r="H444" i="2"/>
  <c r="AD444" i="2" s="1"/>
  <c r="H445" i="2"/>
  <c r="H446" i="2"/>
  <c r="AD446" i="2" s="1"/>
  <c r="H447" i="2"/>
  <c r="AD447" i="2" s="1"/>
  <c r="H448" i="2"/>
  <c r="AD448" i="2" s="1"/>
  <c r="H449" i="2"/>
  <c r="AD449" i="2" s="1"/>
  <c r="H450" i="2"/>
  <c r="AD450" i="2" s="1"/>
  <c r="H451" i="2"/>
  <c r="AD451" i="2" s="1"/>
  <c r="H452" i="2"/>
  <c r="AD452" i="2" s="1"/>
  <c r="H453" i="2"/>
  <c r="H454" i="2"/>
  <c r="AD454" i="2" s="1"/>
  <c r="H455" i="2"/>
  <c r="AD455" i="2" s="1"/>
  <c r="H456" i="2"/>
  <c r="AD456" i="2" s="1"/>
  <c r="H457" i="2"/>
  <c r="AD457" i="2" s="1"/>
  <c r="H458" i="2"/>
  <c r="AD458" i="2" s="1"/>
  <c r="H459" i="2"/>
  <c r="AD459" i="2" s="1"/>
  <c r="H460" i="2"/>
  <c r="AD460" i="2" s="1"/>
  <c r="H461" i="2"/>
  <c r="H462" i="2"/>
  <c r="AD462" i="2" s="1"/>
  <c r="H463" i="2"/>
  <c r="AD463" i="2" s="1"/>
  <c r="H464" i="2"/>
  <c r="AD464" i="2" s="1"/>
  <c r="H465" i="2"/>
  <c r="AD465" i="2" s="1"/>
  <c r="H466" i="2"/>
  <c r="AD466" i="2" s="1"/>
  <c r="H467" i="2"/>
  <c r="AD467" i="2" s="1"/>
  <c r="H468" i="2"/>
  <c r="AD468" i="2" s="1"/>
  <c r="H469" i="2"/>
  <c r="H470" i="2"/>
  <c r="AD470" i="2" s="1"/>
  <c r="H471" i="2"/>
  <c r="AD471" i="2" s="1"/>
  <c r="H472" i="2"/>
  <c r="AD472" i="2" s="1"/>
  <c r="H473" i="2"/>
  <c r="H474" i="2"/>
  <c r="AD474" i="2" s="1"/>
  <c r="H475" i="2"/>
  <c r="AD475" i="2" s="1"/>
  <c r="H476" i="2"/>
  <c r="AD476" i="2" s="1"/>
  <c r="H477" i="2"/>
  <c r="AD477" i="2" s="1"/>
  <c r="H478" i="2"/>
  <c r="AD478" i="2" s="1"/>
  <c r="H479" i="2"/>
  <c r="AD479" i="2" s="1"/>
  <c r="H480" i="2"/>
  <c r="AD480" i="2" s="1"/>
  <c r="H481" i="2"/>
  <c r="AD481" i="2" s="1"/>
  <c r="H482" i="2"/>
  <c r="AD482" i="2" s="1"/>
  <c r="H483" i="2"/>
  <c r="AD483" i="2" s="1"/>
  <c r="H484" i="2"/>
  <c r="AD484" i="2" s="1"/>
  <c r="H485" i="2"/>
  <c r="H486" i="2"/>
  <c r="AD486" i="2" s="1"/>
  <c r="H487" i="2"/>
  <c r="AD487" i="2" s="1"/>
  <c r="H488" i="2"/>
  <c r="AD488" i="2" s="1"/>
  <c r="H489" i="2"/>
  <c r="AD489" i="2" s="1"/>
  <c r="H490" i="2"/>
  <c r="AD490" i="2" s="1"/>
  <c r="H491" i="2"/>
  <c r="AD491" i="2" s="1"/>
  <c r="H492" i="2"/>
  <c r="AD492" i="2" s="1"/>
  <c r="H493" i="2"/>
  <c r="H494" i="2"/>
  <c r="AD494" i="2" s="1"/>
  <c r="H495" i="2"/>
  <c r="AD495" i="2" s="1"/>
  <c r="H496" i="2"/>
  <c r="AD496" i="2" s="1"/>
  <c r="H497" i="2"/>
  <c r="H498" i="2"/>
  <c r="AD498" i="2" s="1"/>
  <c r="H499" i="2"/>
  <c r="AD499" i="2" s="1"/>
  <c r="H500" i="2"/>
  <c r="AD500" i="2" s="1"/>
  <c r="H501" i="2"/>
  <c r="AD501" i="2" s="1"/>
  <c r="H502" i="2"/>
  <c r="AD502" i="2" s="1"/>
  <c r="H503" i="2"/>
  <c r="AD503" i="2" s="1"/>
  <c r="H504" i="2"/>
  <c r="AD504" i="2" s="1"/>
  <c r="H505" i="2"/>
  <c r="AD505" i="2" s="1"/>
  <c r="H506" i="2"/>
  <c r="AD506" i="2" s="1"/>
  <c r="H507" i="2"/>
  <c r="AD507" i="2" s="1"/>
  <c r="H508" i="2"/>
  <c r="AD508" i="2" s="1"/>
  <c r="H509" i="2"/>
  <c r="AD509" i="2" s="1"/>
  <c r="H510" i="2"/>
  <c r="AD510" i="2" s="1"/>
  <c r="H511" i="2"/>
  <c r="AD511" i="2" s="1"/>
  <c r="H512" i="2"/>
  <c r="AD512" i="2" s="1"/>
  <c r="H513" i="2"/>
  <c r="H514" i="2"/>
  <c r="AD514" i="2" s="1"/>
  <c r="H515" i="2"/>
  <c r="AD515" i="2" s="1"/>
  <c r="H516" i="2"/>
  <c r="AD516" i="2" s="1"/>
  <c r="H517" i="2"/>
  <c r="H518" i="2"/>
  <c r="AD518" i="2" s="1"/>
  <c r="H519" i="2"/>
  <c r="AD519" i="2" s="1"/>
  <c r="H520" i="2"/>
  <c r="AD520" i="2" s="1"/>
  <c r="H521" i="2"/>
  <c r="AD521" i="2" s="1"/>
  <c r="H522" i="2"/>
  <c r="AD522" i="2" s="1"/>
  <c r="H523" i="2"/>
  <c r="AD523" i="2" s="1"/>
  <c r="H524" i="2"/>
  <c r="AD524" i="2" s="1"/>
  <c r="H525" i="2"/>
  <c r="AD525" i="2" s="1"/>
  <c r="H526" i="2"/>
  <c r="AD526" i="2" s="1"/>
  <c r="H527" i="2"/>
  <c r="AD527" i="2" s="1"/>
  <c r="H528" i="2"/>
  <c r="AD528" i="2" s="1"/>
  <c r="H529" i="2"/>
  <c r="H530" i="2"/>
  <c r="AD530" i="2" s="1"/>
  <c r="H531" i="2"/>
  <c r="AD531" i="2" s="1"/>
  <c r="H532" i="2"/>
  <c r="AD532" i="2" s="1"/>
  <c r="H533" i="2"/>
  <c r="AD533" i="2" s="1"/>
  <c r="H534" i="2"/>
  <c r="AD534" i="2" s="1"/>
  <c r="H535" i="2"/>
  <c r="AD535" i="2" s="1"/>
  <c r="H536" i="2"/>
  <c r="AD536" i="2" s="1"/>
  <c r="H537" i="2"/>
  <c r="AD537" i="2" s="1"/>
  <c r="H538" i="2"/>
  <c r="AD538" i="2" s="1"/>
  <c r="H539" i="2"/>
  <c r="H540" i="2"/>
  <c r="AD540" i="2" s="1"/>
  <c r="H541" i="2"/>
  <c r="AD541" i="2" s="1"/>
  <c r="H542" i="2"/>
  <c r="AD542" i="2" s="1"/>
  <c r="H543" i="2"/>
  <c r="AD543" i="2" s="1"/>
  <c r="H544" i="2"/>
  <c r="AD544" i="2" s="1"/>
  <c r="H545" i="2"/>
  <c r="H546" i="2"/>
  <c r="AD546" i="2" s="1"/>
  <c r="H547" i="2"/>
  <c r="H548" i="2"/>
  <c r="AD548" i="2" s="1"/>
  <c r="H549" i="2"/>
  <c r="AD549" i="2" s="1"/>
  <c r="H550" i="2"/>
  <c r="AD550" i="2" s="1"/>
  <c r="H551" i="2"/>
  <c r="AD551" i="2" s="1"/>
  <c r="H552" i="2"/>
  <c r="AD552" i="2" s="1"/>
  <c r="H553" i="2"/>
  <c r="H554" i="2"/>
  <c r="AD554" i="2" s="1"/>
  <c r="H555" i="2"/>
  <c r="AD555" i="2" s="1"/>
  <c r="H556" i="2"/>
  <c r="AD556" i="2" s="1"/>
  <c r="H557" i="2"/>
  <c r="AD557" i="2" s="1"/>
  <c r="H558" i="2"/>
  <c r="AD558" i="2" s="1"/>
  <c r="H559" i="2"/>
  <c r="AD559" i="2" s="1"/>
  <c r="H560" i="2"/>
  <c r="AD560" i="2" s="1"/>
  <c r="H561" i="2"/>
  <c r="AD561" i="2" s="1"/>
  <c r="H562" i="2"/>
  <c r="AD562" i="2" s="1"/>
  <c r="H563" i="2"/>
  <c r="AD563" i="2" s="1"/>
  <c r="H564" i="2"/>
  <c r="AD564" i="2" s="1"/>
  <c r="H565" i="2"/>
  <c r="H566" i="2"/>
  <c r="AD566" i="2" s="1"/>
  <c r="H567" i="2"/>
  <c r="AD567" i="2" s="1"/>
  <c r="H568" i="2"/>
  <c r="AD568" i="2" s="1"/>
  <c r="H569" i="2"/>
  <c r="AD569" i="2" s="1"/>
  <c r="H570" i="2"/>
  <c r="AD570" i="2" s="1"/>
  <c r="H571" i="2"/>
  <c r="AD571" i="2" s="1"/>
  <c r="H572" i="2"/>
  <c r="AD572" i="2" s="1"/>
  <c r="H573" i="2"/>
  <c r="AD573" i="2" s="1"/>
  <c r="H574" i="2"/>
  <c r="AD574" i="2" s="1"/>
  <c r="H575" i="2"/>
  <c r="AD575" i="2" s="1"/>
  <c r="H576" i="2"/>
  <c r="AD576" i="2" s="1"/>
  <c r="H577" i="2"/>
  <c r="H578" i="2"/>
  <c r="AD578" i="2" s="1"/>
  <c r="H579" i="2"/>
  <c r="AD579" i="2" s="1"/>
  <c r="H580" i="2"/>
  <c r="AD580" i="2" s="1"/>
  <c r="H581" i="2"/>
  <c r="H582" i="2"/>
  <c r="AD582" i="2" s="1"/>
  <c r="H583" i="2"/>
  <c r="AD583" i="2" s="1"/>
  <c r="H584" i="2"/>
  <c r="AD584" i="2" s="1"/>
  <c r="H585" i="2"/>
  <c r="AD585" i="2" s="1"/>
  <c r="H586" i="2"/>
  <c r="AD586" i="2" s="1"/>
  <c r="H587" i="2"/>
  <c r="AD587" i="2" s="1"/>
  <c r="H588" i="2"/>
  <c r="AD588" i="2" s="1"/>
  <c r="H589" i="2"/>
  <c r="AD589" i="2" s="1"/>
  <c r="H590" i="2"/>
  <c r="AD590" i="2" s="1"/>
  <c r="H591" i="2"/>
  <c r="AD591" i="2" s="1"/>
  <c r="H592" i="2"/>
  <c r="AD592" i="2" s="1"/>
  <c r="H593" i="2"/>
  <c r="H594" i="2"/>
  <c r="AD594" i="2" s="1"/>
  <c r="H595" i="2"/>
  <c r="AD595" i="2" s="1"/>
  <c r="H596" i="2"/>
  <c r="AD596" i="2" s="1"/>
  <c r="H597" i="2"/>
  <c r="H598" i="2"/>
  <c r="AD598" i="2" s="1"/>
  <c r="H599" i="2"/>
  <c r="AD599" i="2" s="1"/>
  <c r="H600" i="2"/>
  <c r="AD600" i="2" s="1"/>
  <c r="H601" i="2"/>
  <c r="AD601" i="2" s="1"/>
  <c r="H602" i="2"/>
  <c r="AD602" i="2" s="1"/>
  <c r="H603" i="2"/>
  <c r="AD603" i="2" s="1"/>
  <c r="H604" i="2"/>
  <c r="AD604" i="2" s="1"/>
  <c r="H605" i="2"/>
  <c r="AD605" i="2" s="1"/>
  <c r="H606" i="2"/>
  <c r="AD606" i="2" s="1"/>
  <c r="H607" i="2"/>
  <c r="AD607" i="2" s="1"/>
  <c r="H608" i="2"/>
  <c r="AD608" i="2" s="1"/>
  <c r="H609" i="2"/>
  <c r="AD609" i="2" s="1"/>
  <c r="H610" i="2"/>
  <c r="AD610" i="2" s="1"/>
  <c r="H611" i="2"/>
  <c r="AD611" i="2" s="1"/>
  <c r="H612" i="2"/>
  <c r="AD612" i="2" s="1"/>
  <c r="H613" i="2"/>
  <c r="AD613" i="2" s="1"/>
  <c r="H614" i="2"/>
  <c r="AD614" i="2" s="1"/>
  <c r="H615" i="2"/>
  <c r="AD615" i="2" s="1"/>
  <c r="H616" i="2"/>
  <c r="AD616" i="2" s="1"/>
  <c r="H617" i="2"/>
  <c r="AD617" i="2" s="1"/>
  <c r="H618" i="2"/>
  <c r="AD618" i="2" s="1"/>
  <c r="H619" i="2"/>
  <c r="AD619" i="2" s="1"/>
  <c r="H620" i="2"/>
  <c r="AD620" i="2" s="1"/>
  <c r="H621" i="2"/>
  <c r="AD621" i="2" s="1"/>
  <c r="H622" i="2"/>
  <c r="AD622" i="2" s="1"/>
  <c r="H623" i="2"/>
  <c r="AD623" i="2" s="1"/>
  <c r="H624" i="2"/>
  <c r="AD624" i="2" s="1"/>
  <c r="H625" i="2"/>
  <c r="AD625" i="2" s="1"/>
  <c r="H626" i="2"/>
  <c r="AD626" i="2" s="1"/>
  <c r="H627" i="2"/>
  <c r="AD627" i="2" s="1"/>
  <c r="H628" i="2"/>
  <c r="AD628" i="2" s="1"/>
  <c r="H629" i="2"/>
  <c r="AD629" i="2" s="1"/>
  <c r="H630" i="2"/>
  <c r="AD630" i="2" s="1"/>
  <c r="H631" i="2"/>
  <c r="AD631" i="2" s="1"/>
  <c r="H632" i="2"/>
  <c r="AD632" i="2" s="1"/>
  <c r="H633" i="2"/>
  <c r="AD633" i="2" s="1"/>
  <c r="H634" i="2"/>
  <c r="AD634" i="2" s="1"/>
  <c r="H635" i="2"/>
  <c r="H636" i="2"/>
  <c r="AD636" i="2" s="1"/>
  <c r="H637" i="2"/>
  <c r="AD637" i="2" s="1"/>
  <c r="H638" i="2"/>
  <c r="AD638" i="2" s="1"/>
  <c r="H639" i="2"/>
  <c r="AD639" i="2" s="1"/>
  <c r="H640" i="2"/>
  <c r="AD640" i="2" s="1"/>
  <c r="H641" i="2"/>
  <c r="AD641" i="2" s="1"/>
  <c r="H642" i="2"/>
  <c r="AD642" i="2" s="1"/>
  <c r="H643" i="2"/>
  <c r="AD643" i="2" s="1"/>
  <c r="H644" i="2"/>
  <c r="AD644" i="2" s="1"/>
  <c r="H645" i="2"/>
  <c r="AD645" i="2" s="1"/>
  <c r="H646" i="2"/>
  <c r="AD646" i="2" s="1"/>
  <c r="H647" i="2"/>
  <c r="AD647" i="2" s="1"/>
  <c r="H648" i="2"/>
  <c r="AD648" i="2" s="1"/>
  <c r="H649" i="2"/>
  <c r="AD649" i="2" s="1"/>
  <c r="H650" i="2"/>
  <c r="AD650" i="2" s="1"/>
  <c r="H651" i="2"/>
  <c r="AD651" i="2" s="1"/>
  <c r="H652" i="2"/>
  <c r="AD652" i="2" s="1"/>
  <c r="H653" i="2"/>
  <c r="AD653" i="2" s="1"/>
  <c r="H654" i="2"/>
  <c r="AD654" i="2" s="1"/>
  <c r="H655" i="2"/>
  <c r="AD655" i="2" s="1"/>
  <c r="H656" i="2"/>
  <c r="AD656" i="2" s="1"/>
  <c r="H657" i="2"/>
  <c r="H658" i="2"/>
  <c r="AD658" i="2" s="1"/>
  <c r="H659" i="2"/>
  <c r="AD659" i="2" s="1"/>
  <c r="H660" i="2"/>
  <c r="AD660" i="2" s="1"/>
  <c r="H661" i="2"/>
  <c r="AD661" i="2" s="1"/>
  <c r="H662" i="2"/>
  <c r="AD662" i="2" s="1"/>
  <c r="H663" i="2"/>
  <c r="AD663" i="2" s="1"/>
  <c r="H664" i="2"/>
  <c r="AD664" i="2" s="1"/>
  <c r="H665" i="2"/>
  <c r="AD665" i="2" s="1"/>
  <c r="H666" i="2"/>
  <c r="AD666" i="2" s="1"/>
  <c r="H667" i="2"/>
  <c r="H668" i="2"/>
  <c r="AD668" i="2" s="1"/>
  <c r="H669" i="2"/>
  <c r="AD669" i="2" s="1"/>
  <c r="H670" i="2"/>
  <c r="AD670" i="2" s="1"/>
  <c r="H671" i="2"/>
  <c r="AD671" i="2" s="1"/>
  <c r="H672" i="2"/>
  <c r="AD672" i="2" s="1"/>
  <c r="H673" i="2"/>
  <c r="AD673" i="2" s="1"/>
  <c r="H674" i="2"/>
  <c r="AD674" i="2" s="1"/>
  <c r="H675" i="2"/>
  <c r="H676" i="2"/>
  <c r="AD676" i="2" s="1"/>
  <c r="H677" i="2"/>
  <c r="AD677" i="2" s="1"/>
  <c r="H678" i="2"/>
  <c r="AD678" i="2" s="1"/>
  <c r="H679" i="2"/>
  <c r="AD679" i="2" s="1"/>
  <c r="H680" i="2"/>
  <c r="AD680" i="2" s="1"/>
  <c r="H681" i="2"/>
  <c r="AD681" i="2" s="1"/>
  <c r="H682" i="2"/>
  <c r="AD682" i="2" s="1"/>
  <c r="H683" i="2"/>
  <c r="AD683" i="2" s="1"/>
  <c r="H684" i="2"/>
  <c r="AD684" i="2" s="1"/>
  <c r="H685" i="2"/>
  <c r="H686" i="2"/>
  <c r="AD686" i="2" s="1"/>
  <c r="H687" i="2"/>
  <c r="AD687" i="2" s="1"/>
  <c r="H688" i="2"/>
  <c r="AD688" i="2" s="1"/>
  <c r="H689" i="2"/>
  <c r="AD689" i="2" s="1"/>
  <c r="H690" i="2"/>
  <c r="AD690" i="2" s="1"/>
  <c r="H691" i="2"/>
  <c r="AD691" i="2" s="1"/>
  <c r="H692" i="2"/>
  <c r="AD692" i="2" s="1"/>
  <c r="H693" i="2"/>
  <c r="AD693" i="2" s="1"/>
  <c r="H694" i="2"/>
  <c r="AD694" i="2" s="1"/>
  <c r="H695" i="2"/>
  <c r="AD695" i="2" s="1"/>
  <c r="H696" i="2"/>
  <c r="AD696" i="2" s="1"/>
  <c r="H697" i="2"/>
  <c r="AD697" i="2" s="1"/>
  <c r="H698" i="2"/>
  <c r="AD698" i="2" s="1"/>
  <c r="H699" i="2"/>
  <c r="AD699" i="2" s="1"/>
  <c r="H700" i="2"/>
  <c r="AD700" i="2" s="1"/>
  <c r="H701" i="2"/>
  <c r="AD701" i="2" s="1"/>
  <c r="H702" i="2"/>
  <c r="AD702" i="2" s="1"/>
  <c r="H703" i="2"/>
  <c r="H704" i="2"/>
  <c r="AD704" i="2" s="1"/>
  <c r="H705" i="2"/>
  <c r="AD705" i="2" s="1"/>
  <c r="H706" i="2"/>
  <c r="AD706" i="2" s="1"/>
  <c r="H707" i="2"/>
  <c r="AD707" i="2" s="1"/>
  <c r="H708" i="2"/>
  <c r="AD708" i="2" s="1"/>
  <c r="H709" i="2"/>
  <c r="H710" i="2"/>
  <c r="AD710" i="2" s="1"/>
  <c r="H711" i="2"/>
  <c r="AD711" i="2" s="1"/>
  <c r="H712" i="2"/>
  <c r="AD712" i="2" s="1"/>
  <c r="H713" i="2"/>
  <c r="AD713" i="2" s="1"/>
  <c r="H714" i="2"/>
  <c r="AD714" i="2" s="1"/>
  <c r="H715" i="2"/>
  <c r="H716" i="2"/>
  <c r="AD716" i="2" s="1"/>
  <c r="H717" i="2"/>
  <c r="AD717" i="2" s="1"/>
  <c r="H718" i="2"/>
  <c r="AD718" i="2" s="1"/>
  <c r="H719" i="2"/>
  <c r="AD719" i="2" s="1"/>
  <c r="H720" i="2"/>
  <c r="AD720" i="2" s="1"/>
  <c r="H721" i="2"/>
  <c r="AD721" i="2" s="1"/>
  <c r="H722" i="2"/>
  <c r="AD722" i="2" s="1"/>
  <c r="H723" i="2"/>
  <c r="AD723" i="2" s="1"/>
  <c r="H724" i="2"/>
  <c r="AD724" i="2" s="1"/>
  <c r="H725" i="2"/>
  <c r="AD725" i="2" s="1"/>
  <c r="H726" i="2"/>
  <c r="AD726" i="2" s="1"/>
  <c r="H727" i="2"/>
  <c r="AD727" i="2" s="1"/>
  <c r="H728" i="2"/>
  <c r="AD728" i="2" s="1"/>
  <c r="H729" i="2"/>
  <c r="AD729" i="2" s="1"/>
  <c r="H730" i="2"/>
  <c r="AD730" i="2" s="1"/>
  <c r="H731" i="2"/>
  <c r="H732" i="2"/>
  <c r="AD732" i="2" s="1"/>
  <c r="H733" i="2"/>
  <c r="AD733" i="2" s="1"/>
  <c r="H734" i="2"/>
  <c r="AD734" i="2" s="1"/>
  <c r="H735" i="2"/>
  <c r="AD735" i="2" s="1"/>
  <c r="H736" i="2"/>
  <c r="AD736" i="2" s="1"/>
  <c r="H737" i="2"/>
  <c r="AD737" i="2" s="1"/>
  <c r="H738" i="2"/>
  <c r="AD738" i="2" s="1"/>
  <c r="H739" i="2"/>
  <c r="AD739" i="2" s="1"/>
  <c r="H740" i="2"/>
  <c r="AD740" i="2" s="1"/>
  <c r="H741" i="2"/>
  <c r="AD741" i="2" s="1"/>
  <c r="H742" i="2"/>
  <c r="AD742" i="2" s="1"/>
  <c r="H743" i="2"/>
  <c r="AD743" i="2" s="1"/>
  <c r="H744" i="2"/>
  <c r="AD744" i="2" s="1"/>
  <c r="H745" i="2"/>
  <c r="AD745" i="2" s="1"/>
  <c r="H746" i="2"/>
  <c r="AD746" i="2" s="1"/>
  <c r="H747" i="2"/>
  <c r="H748" i="2"/>
  <c r="AD748" i="2" s="1"/>
  <c r="H749" i="2"/>
  <c r="AD749" i="2" s="1"/>
  <c r="H750" i="2"/>
  <c r="AD750" i="2" s="1"/>
  <c r="H751" i="2"/>
  <c r="AD751" i="2" s="1"/>
  <c r="H752" i="2"/>
  <c r="AD752" i="2" s="1"/>
  <c r="H753" i="2"/>
  <c r="AD753" i="2" s="1"/>
  <c r="H754" i="2"/>
  <c r="AD754" i="2" s="1"/>
  <c r="H755" i="2"/>
  <c r="AD755" i="2" s="1"/>
  <c r="H756" i="2"/>
  <c r="AD756" i="2" s="1"/>
  <c r="H757" i="2"/>
  <c r="AD757" i="2" s="1"/>
  <c r="H758" i="2"/>
  <c r="AD758" i="2" s="1"/>
  <c r="H759" i="2"/>
  <c r="AD759" i="2" s="1"/>
  <c r="H760" i="2"/>
  <c r="AD760" i="2" s="1"/>
  <c r="H761" i="2"/>
  <c r="AD761" i="2" s="1"/>
  <c r="H762" i="2"/>
  <c r="AD762" i="2" s="1"/>
  <c r="H763" i="2"/>
  <c r="AD763" i="2" s="1"/>
  <c r="H764" i="2"/>
  <c r="AD764" i="2" s="1"/>
  <c r="H765" i="2"/>
  <c r="AD765" i="2" s="1"/>
  <c r="H766" i="2"/>
  <c r="AD766" i="2" s="1"/>
  <c r="H767" i="2"/>
  <c r="AD767" i="2" s="1"/>
  <c r="H768" i="2"/>
  <c r="AD768" i="2" s="1"/>
  <c r="H769" i="2"/>
  <c r="AD769" i="2" s="1"/>
  <c r="H770" i="2"/>
  <c r="AD770" i="2" s="1"/>
  <c r="H771" i="2"/>
  <c r="AD771" i="2" s="1"/>
  <c r="H772" i="2"/>
  <c r="H773" i="2"/>
  <c r="AD773" i="2" s="1"/>
  <c r="H774" i="2"/>
  <c r="AD774" i="2" s="1"/>
  <c r="H775" i="2"/>
  <c r="AD775" i="2" s="1"/>
  <c r="H776" i="2"/>
  <c r="AD776" i="2" s="1"/>
  <c r="H777" i="2"/>
  <c r="AD777" i="2" s="1"/>
  <c r="H778" i="2"/>
  <c r="AD778" i="2" s="1"/>
  <c r="H779" i="2"/>
  <c r="AD779" i="2" s="1"/>
  <c r="H780" i="2"/>
  <c r="AD780" i="2" s="1"/>
  <c r="H781" i="2"/>
  <c r="AD781" i="2" s="1"/>
  <c r="H782" i="2"/>
  <c r="AD782" i="2" s="1"/>
  <c r="H783" i="2"/>
  <c r="AD783" i="2" s="1"/>
  <c r="H784" i="2"/>
  <c r="AD784" i="2" s="1"/>
  <c r="H785" i="2"/>
  <c r="AD785" i="2" s="1"/>
  <c r="H786" i="2"/>
  <c r="AD786" i="2" s="1"/>
  <c r="H787" i="2"/>
  <c r="AD787" i="2" s="1"/>
  <c r="H788" i="2"/>
  <c r="H789" i="2"/>
  <c r="AD789" i="2" s="1"/>
  <c r="H790" i="2"/>
  <c r="AD790" i="2" s="1"/>
  <c r="H791" i="2"/>
  <c r="AD791" i="2" s="1"/>
  <c r="H792" i="2"/>
  <c r="AD792" i="2" s="1"/>
  <c r="H793" i="2"/>
  <c r="AD793" i="2" s="1"/>
  <c r="H794" i="2"/>
  <c r="AD794" i="2" s="1"/>
  <c r="H795" i="2"/>
  <c r="AD795" i="2" s="1"/>
  <c r="H796" i="2"/>
  <c r="AD796" i="2" s="1"/>
  <c r="H797" i="2"/>
  <c r="H798" i="2"/>
  <c r="AD798" i="2" s="1"/>
  <c r="H799" i="2"/>
  <c r="AD799" i="2" s="1"/>
  <c r="H800" i="2"/>
  <c r="AD800" i="2" s="1"/>
  <c r="H801" i="2"/>
  <c r="AD801" i="2" s="1"/>
  <c r="H802" i="2"/>
  <c r="AD802" i="2" s="1"/>
  <c r="H803" i="2"/>
  <c r="AD803" i="2" s="1"/>
  <c r="H804" i="2"/>
  <c r="H805" i="2"/>
  <c r="AD805" i="2" s="1"/>
  <c r="H806" i="2"/>
  <c r="AD806" i="2" s="1"/>
  <c r="H807" i="2"/>
  <c r="AD807" i="2" s="1"/>
  <c r="H808" i="2"/>
  <c r="AD808" i="2" s="1"/>
  <c r="H809" i="2"/>
  <c r="AD809" i="2" s="1"/>
  <c r="H810" i="2"/>
  <c r="AD810" i="2" s="1"/>
  <c r="H811" i="2"/>
  <c r="AD811" i="2" s="1"/>
  <c r="H812" i="2"/>
  <c r="AD812" i="2" s="1"/>
  <c r="H813" i="2"/>
  <c r="AD813" i="2" s="1"/>
  <c r="H814" i="2"/>
  <c r="AD814" i="2" s="1"/>
  <c r="H815" i="2"/>
  <c r="AD815" i="2" s="1"/>
  <c r="H816" i="2"/>
  <c r="AD816" i="2" s="1"/>
  <c r="H817" i="2"/>
  <c r="AD817" i="2" s="1"/>
  <c r="H818" i="2"/>
  <c r="AD818" i="2" s="1"/>
  <c r="H819" i="2"/>
  <c r="AD819" i="2" s="1"/>
  <c r="H820" i="2"/>
  <c r="H821" i="2"/>
  <c r="H822" i="2"/>
  <c r="AD822" i="2" s="1"/>
  <c r="H823" i="2"/>
  <c r="H824" i="2"/>
  <c r="AD824" i="2" s="1"/>
  <c r="H825" i="2"/>
  <c r="AD825" i="2" s="1"/>
  <c r="H826" i="2"/>
  <c r="AD826" i="2" s="1"/>
  <c r="H827" i="2"/>
  <c r="AD827" i="2" s="1"/>
  <c r="H828" i="2"/>
  <c r="H829" i="2"/>
  <c r="AD829" i="2" s="1"/>
  <c r="H830" i="2"/>
  <c r="AD830" i="2" s="1"/>
  <c r="H831" i="2"/>
  <c r="AD831" i="2" s="1"/>
  <c r="H832" i="2"/>
  <c r="AD832" i="2" s="1"/>
  <c r="H833" i="2"/>
  <c r="AD833" i="2" s="1"/>
  <c r="H834" i="2"/>
  <c r="AD834" i="2" s="1"/>
  <c r="H835" i="2"/>
  <c r="AD835" i="2" s="1"/>
  <c r="H836" i="2"/>
  <c r="H837" i="2"/>
  <c r="AD837" i="2" s="1"/>
  <c r="H838" i="2"/>
  <c r="AD838" i="2" s="1"/>
  <c r="H839" i="2"/>
  <c r="AD839" i="2" s="1"/>
  <c r="H840" i="2"/>
  <c r="AD840" i="2" s="1"/>
  <c r="H841" i="2"/>
  <c r="AD841" i="2" s="1"/>
  <c r="H842" i="2"/>
  <c r="AD842" i="2" s="1"/>
  <c r="H843" i="2"/>
  <c r="AD843" i="2" s="1"/>
  <c r="H844" i="2"/>
  <c r="H845" i="2"/>
  <c r="AD845" i="2" s="1"/>
  <c r="H846" i="2"/>
  <c r="AD846" i="2" s="1"/>
  <c r="H847" i="2"/>
  <c r="AD847" i="2" s="1"/>
  <c r="H848" i="2"/>
  <c r="AD848" i="2" s="1"/>
  <c r="H849" i="2"/>
  <c r="AD849" i="2" s="1"/>
  <c r="H850" i="2"/>
  <c r="AD850" i="2" s="1"/>
  <c r="H851" i="2"/>
  <c r="AD851" i="2" s="1"/>
  <c r="H852" i="2"/>
  <c r="H853" i="2"/>
  <c r="AD853" i="2" s="1"/>
  <c r="H854" i="2"/>
  <c r="AD854" i="2" s="1"/>
  <c r="H855" i="2"/>
  <c r="H856" i="2"/>
  <c r="AD856" i="2" s="1"/>
  <c r="H857" i="2"/>
  <c r="AD857" i="2" s="1"/>
  <c r="H858" i="2"/>
  <c r="AD858" i="2" s="1"/>
  <c r="H859" i="2"/>
  <c r="AD859" i="2" s="1"/>
  <c r="H860" i="2"/>
  <c r="H861" i="2"/>
  <c r="AD861" i="2" s="1"/>
  <c r="H862" i="2"/>
  <c r="AD862" i="2" s="1"/>
  <c r="H863" i="2"/>
  <c r="AD863" i="2" s="1"/>
  <c r="H864" i="2"/>
  <c r="AD864" i="2" s="1"/>
  <c r="H865" i="2"/>
  <c r="AD865" i="2" s="1"/>
  <c r="H866" i="2"/>
  <c r="AD866" i="2" s="1"/>
  <c r="H867" i="2"/>
  <c r="AD867" i="2" s="1"/>
  <c r="H868" i="2"/>
  <c r="H869" i="2"/>
  <c r="AD869" i="2" s="1"/>
  <c r="H870" i="2"/>
  <c r="AD870" i="2" s="1"/>
  <c r="H871" i="2"/>
  <c r="H872" i="2"/>
  <c r="AD872" i="2" s="1"/>
  <c r="H873" i="2"/>
  <c r="AD873" i="2" s="1"/>
  <c r="H874" i="2"/>
  <c r="AD874" i="2" s="1"/>
  <c r="H875" i="2"/>
  <c r="AD875" i="2" s="1"/>
  <c r="H876" i="2"/>
  <c r="AD876" i="2" s="1"/>
  <c r="H877" i="2"/>
  <c r="AD877" i="2" s="1"/>
  <c r="H878" i="2"/>
  <c r="AD878" i="2" s="1"/>
  <c r="H879" i="2"/>
  <c r="AD879" i="2" s="1"/>
  <c r="H880" i="2"/>
  <c r="AD880" i="2" s="1"/>
  <c r="H881" i="2"/>
  <c r="AD881" i="2" s="1"/>
  <c r="H882" i="2"/>
  <c r="AD882" i="2" s="1"/>
  <c r="H883" i="2"/>
  <c r="AD883" i="2" s="1"/>
  <c r="H884" i="2"/>
  <c r="H885" i="2"/>
  <c r="AD885" i="2" s="1"/>
  <c r="H886" i="2"/>
  <c r="AD886" i="2" s="1"/>
  <c r="H887" i="2"/>
  <c r="H888" i="2"/>
  <c r="AD888" i="2" s="1"/>
  <c r="H889" i="2"/>
  <c r="AD889" i="2" s="1"/>
  <c r="H890" i="2"/>
  <c r="AD890" i="2" s="1"/>
  <c r="H891" i="2"/>
  <c r="AD891" i="2" s="1"/>
  <c r="H892" i="2"/>
  <c r="H893" i="2"/>
  <c r="AD893" i="2" s="1"/>
  <c r="H894" i="2"/>
  <c r="AD894" i="2" s="1"/>
  <c r="H895" i="2"/>
  <c r="AD895" i="2" s="1"/>
  <c r="H896" i="2"/>
  <c r="AD896" i="2" s="1"/>
  <c r="H897" i="2"/>
  <c r="AD897" i="2" s="1"/>
  <c r="H898" i="2"/>
  <c r="AD898" i="2" s="1"/>
  <c r="H899" i="2"/>
  <c r="AD899" i="2" s="1"/>
  <c r="H900" i="2"/>
  <c r="H901" i="2"/>
  <c r="AD901" i="2" s="1"/>
  <c r="H902" i="2"/>
  <c r="AD902" i="2" s="1"/>
  <c r="H903" i="2"/>
  <c r="H904" i="2"/>
  <c r="AD904" i="2" s="1"/>
  <c r="H905" i="2"/>
  <c r="AD905" i="2" s="1"/>
  <c r="H906" i="2"/>
  <c r="AD906" i="2" s="1"/>
  <c r="H907" i="2"/>
  <c r="AD907" i="2" s="1"/>
  <c r="H908" i="2"/>
  <c r="H909" i="2"/>
  <c r="AD909" i="2" s="1"/>
  <c r="H910" i="2"/>
  <c r="AD910" i="2" s="1"/>
  <c r="H911" i="2"/>
  <c r="AD911" i="2" s="1"/>
  <c r="H912" i="2"/>
  <c r="AD912" i="2" s="1"/>
  <c r="H913" i="2"/>
  <c r="AD913" i="2" s="1"/>
  <c r="H914" i="2"/>
  <c r="AD914" i="2" s="1"/>
  <c r="H915" i="2"/>
  <c r="AD915" i="2" s="1"/>
  <c r="H916" i="2"/>
  <c r="H917" i="2"/>
  <c r="AD917" i="2" s="1"/>
  <c r="H918" i="2"/>
  <c r="AD918" i="2" s="1"/>
  <c r="H919" i="2"/>
  <c r="H920" i="2"/>
  <c r="AD920" i="2" s="1"/>
  <c r="H921" i="2"/>
  <c r="AD921" i="2" s="1"/>
  <c r="H922" i="2"/>
  <c r="AD922" i="2" s="1"/>
  <c r="H923" i="2"/>
  <c r="AD923" i="2" s="1"/>
  <c r="H924" i="2"/>
  <c r="H925" i="2"/>
  <c r="AD925" i="2" s="1"/>
  <c r="H926" i="2"/>
  <c r="AD926" i="2" s="1"/>
  <c r="H927" i="2"/>
  <c r="AD927" i="2" s="1"/>
  <c r="H928" i="2"/>
  <c r="AD928" i="2" s="1"/>
  <c r="H929" i="2"/>
  <c r="AD929" i="2" s="1"/>
  <c r="H930" i="2"/>
  <c r="AD930" i="2" s="1"/>
  <c r="H931" i="2"/>
  <c r="AD931" i="2" s="1"/>
  <c r="H932" i="2"/>
  <c r="H933" i="2"/>
  <c r="AD933" i="2" s="1"/>
  <c r="H934" i="2"/>
  <c r="AD934" i="2" s="1"/>
  <c r="H935" i="2"/>
  <c r="H936" i="2"/>
  <c r="AD936" i="2" s="1"/>
  <c r="H937" i="2"/>
  <c r="AD937" i="2" s="1"/>
  <c r="H938" i="2"/>
  <c r="AD938" i="2" s="1"/>
  <c r="H939" i="2"/>
  <c r="AD939" i="2" s="1"/>
  <c r="H940" i="2"/>
  <c r="AD940" i="2" s="1"/>
  <c r="H941" i="2"/>
  <c r="AD941" i="2" s="1"/>
  <c r="H942" i="2"/>
  <c r="AD942" i="2" s="1"/>
  <c r="H943" i="2"/>
  <c r="AD943" i="2" s="1"/>
  <c r="H944" i="2"/>
  <c r="AD944" i="2" s="1"/>
  <c r="H945" i="2"/>
  <c r="AD945" i="2" s="1"/>
  <c r="H946" i="2"/>
  <c r="AD946" i="2" s="1"/>
  <c r="H947" i="2"/>
  <c r="AD947" i="2" s="1"/>
  <c r="H948" i="2"/>
  <c r="H949" i="2"/>
  <c r="AD949" i="2" s="1"/>
  <c r="H950" i="2"/>
  <c r="AD950" i="2" s="1"/>
  <c r="H951" i="2"/>
  <c r="H952" i="2"/>
  <c r="AD952" i="2" s="1"/>
  <c r="H953" i="2"/>
  <c r="AD953" i="2" s="1"/>
  <c r="H954" i="2"/>
  <c r="AD954" i="2" s="1"/>
  <c r="H955" i="2"/>
  <c r="AD955" i="2" s="1"/>
  <c r="H956" i="2"/>
  <c r="H957" i="2"/>
  <c r="AD957" i="2" s="1"/>
  <c r="H958" i="2"/>
  <c r="AD958" i="2" s="1"/>
  <c r="H959" i="2"/>
  <c r="AD959" i="2" s="1"/>
  <c r="H960" i="2"/>
  <c r="AD960" i="2" s="1"/>
  <c r="H961" i="2"/>
  <c r="AD961" i="2" s="1"/>
  <c r="H962" i="2"/>
  <c r="AD962" i="2" s="1"/>
  <c r="H963" i="2"/>
  <c r="H964" i="2"/>
  <c r="H965" i="2"/>
  <c r="AD965" i="2" s="1"/>
  <c r="H966" i="2"/>
  <c r="AD966" i="2" s="1"/>
  <c r="H967" i="2"/>
  <c r="H968" i="2"/>
  <c r="AD968" i="2" s="1"/>
  <c r="H969" i="2"/>
  <c r="AD969" i="2" s="1"/>
  <c r="H970" i="2"/>
  <c r="AD970" i="2" s="1"/>
  <c r="H971" i="2"/>
  <c r="AD971" i="2" s="1"/>
  <c r="H972" i="2"/>
  <c r="H973" i="2"/>
  <c r="AD973" i="2" s="1"/>
  <c r="H974" i="2"/>
  <c r="AD974" i="2" s="1"/>
  <c r="H975" i="2"/>
  <c r="AD975" i="2" s="1"/>
  <c r="H976" i="2"/>
  <c r="AD976" i="2" s="1"/>
  <c r="H977" i="2"/>
  <c r="AD977" i="2" s="1"/>
  <c r="H978" i="2"/>
  <c r="AD978" i="2" s="1"/>
  <c r="H979" i="2"/>
  <c r="H980" i="2"/>
  <c r="H981" i="2"/>
  <c r="AD981" i="2" s="1"/>
  <c r="H982" i="2"/>
  <c r="AD982" i="2" s="1"/>
  <c r="H983" i="2"/>
  <c r="H984" i="2"/>
  <c r="AD984" i="2" s="1"/>
  <c r="H985" i="2"/>
  <c r="AD985" i="2" s="1"/>
  <c r="H986" i="2"/>
  <c r="AD986" i="2" s="1"/>
  <c r="H987" i="2"/>
  <c r="AD987" i="2" s="1"/>
  <c r="H988" i="2"/>
  <c r="H989" i="2"/>
  <c r="AD989" i="2" s="1"/>
  <c r="H990" i="2"/>
  <c r="AD990" i="2" s="1"/>
  <c r="H991" i="2"/>
  <c r="AD991" i="2" s="1"/>
  <c r="H992" i="2"/>
  <c r="AD992" i="2" s="1"/>
  <c r="H993" i="2"/>
  <c r="AD993" i="2" s="1"/>
  <c r="H994" i="2"/>
  <c r="AD994" i="2" s="1"/>
  <c r="H995" i="2"/>
  <c r="AD995" i="2" s="1"/>
  <c r="H996" i="2"/>
  <c r="H997" i="2"/>
  <c r="H998" i="2"/>
  <c r="AD998" i="2" s="1"/>
  <c r="H999" i="2"/>
  <c r="H1000" i="2"/>
  <c r="AD1000" i="2" s="1"/>
  <c r="H5" i="2"/>
  <c r="AD5" i="2" s="1"/>
  <c r="O11" i="3"/>
  <c r="M11" i="3"/>
  <c r="J11" i="3"/>
  <c r="H11" i="3"/>
  <c r="C11" i="3"/>
  <c r="F11" i="3" s="1"/>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13" i="3"/>
  <c r="C13" i="3"/>
  <c r="F13" i="3" s="1"/>
  <c r="O13" i="3"/>
  <c r="M13" i="3"/>
  <c r="H13" i="3"/>
  <c r="B68" i="1"/>
  <c r="B66" i="1"/>
  <c r="C18" i="1"/>
  <c r="C17" i="1"/>
  <c r="C16" i="1"/>
  <c r="D16" i="1" s="1"/>
  <c r="C15" i="1"/>
  <c r="A1" i="9"/>
  <c r="E28" i="1"/>
  <c r="C57" i="1"/>
  <c r="C20" i="1"/>
  <c r="A1" i="14"/>
  <c r="A1" i="13"/>
  <c r="P2" i="3"/>
  <c r="A2" i="2"/>
  <c r="P1" i="8"/>
  <c r="AB1000" i="2"/>
  <c r="AB999" i="2"/>
  <c r="AB998" i="2"/>
  <c r="AD997" i="2"/>
  <c r="AB997" i="2"/>
  <c r="AB996" i="2"/>
  <c r="AB995" i="2"/>
  <c r="AB994" i="2"/>
  <c r="AB993" i="2"/>
  <c r="AB992" i="2"/>
  <c r="AB991" i="2"/>
  <c r="AB990" i="2"/>
  <c r="AB989" i="2"/>
  <c r="AB988" i="2"/>
  <c r="AB987" i="2"/>
  <c r="AB986" i="2"/>
  <c r="AB985" i="2"/>
  <c r="AB984" i="2"/>
  <c r="AB983" i="2"/>
  <c r="AB982" i="2"/>
  <c r="AB981" i="2"/>
  <c r="AB980" i="2"/>
  <c r="AB979" i="2"/>
  <c r="AB978" i="2"/>
  <c r="AB977" i="2"/>
  <c r="AB976" i="2"/>
  <c r="AB975" i="2"/>
  <c r="AB974" i="2"/>
  <c r="AB973" i="2"/>
  <c r="AB972" i="2"/>
  <c r="AB971" i="2"/>
  <c r="AB970" i="2"/>
  <c r="AB969" i="2"/>
  <c r="AB968" i="2"/>
  <c r="AB967" i="2"/>
  <c r="AB966" i="2"/>
  <c r="AB965" i="2"/>
  <c r="AB964" i="2"/>
  <c r="AB963" i="2"/>
  <c r="AB962" i="2"/>
  <c r="AB961" i="2"/>
  <c r="AB960" i="2"/>
  <c r="AB959" i="2"/>
  <c r="AB958" i="2"/>
  <c r="AB957" i="2"/>
  <c r="AB956" i="2"/>
  <c r="AB955" i="2"/>
  <c r="AB954" i="2"/>
  <c r="AB953" i="2"/>
  <c r="AB952" i="2"/>
  <c r="AB951" i="2"/>
  <c r="AB950" i="2"/>
  <c r="AB949" i="2"/>
  <c r="AB948" i="2"/>
  <c r="AB947" i="2"/>
  <c r="AB946" i="2"/>
  <c r="AB945" i="2"/>
  <c r="AB944" i="2"/>
  <c r="AB943" i="2"/>
  <c r="AB942" i="2"/>
  <c r="AB941" i="2"/>
  <c r="AB940" i="2"/>
  <c r="AB939" i="2"/>
  <c r="AB938" i="2"/>
  <c r="AB937" i="2"/>
  <c r="AB936" i="2"/>
  <c r="AB935" i="2"/>
  <c r="AB934" i="2"/>
  <c r="AB933" i="2"/>
  <c r="AB932" i="2"/>
  <c r="AB931" i="2"/>
  <c r="AB930" i="2"/>
  <c r="AB929" i="2"/>
  <c r="AB928" i="2"/>
  <c r="AB927" i="2"/>
  <c r="AB926" i="2"/>
  <c r="AB925" i="2"/>
  <c r="AB924" i="2"/>
  <c r="AB923" i="2"/>
  <c r="AB922" i="2"/>
  <c r="AB921" i="2"/>
  <c r="AB920" i="2"/>
  <c r="AB919" i="2"/>
  <c r="AB918" i="2"/>
  <c r="AB917" i="2"/>
  <c r="AB916" i="2"/>
  <c r="AB915" i="2"/>
  <c r="AB914" i="2"/>
  <c r="AB913" i="2"/>
  <c r="AB912" i="2"/>
  <c r="AB911" i="2"/>
  <c r="AB910" i="2"/>
  <c r="AB909" i="2"/>
  <c r="AB908" i="2"/>
  <c r="AB907" i="2"/>
  <c r="AB906" i="2"/>
  <c r="AB905" i="2"/>
  <c r="AB904" i="2"/>
  <c r="AB903" i="2"/>
  <c r="AB902" i="2"/>
  <c r="AB901" i="2"/>
  <c r="AB900" i="2"/>
  <c r="AB899" i="2"/>
  <c r="AB898" i="2"/>
  <c r="AB897" i="2"/>
  <c r="AB896" i="2"/>
  <c r="AB895" i="2"/>
  <c r="AB894" i="2"/>
  <c r="AB893" i="2"/>
  <c r="AB892" i="2"/>
  <c r="AB891" i="2"/>
  <c r="AB890" i="2"/>
  <c r="AB889" i="2"/>
  <c r="AB888" i="2"/>
  <c r="AB887" i="2"/>
  <c r="AB886" i="2"/>
  <c r="AB885" i="2"/>
  <c r="AB884" i="2"/>
  <c r="AB883" i="2"/>
  <c r="AB882" i="2"/>
  <c r="AB881" i="2"/>
  <c r="AB880" i="2"/>
  <c r="AB879" i="2"/>
  <c r="AB878" i="2"/>
  <c r="AB877" i="2"/>
  <c r="AB876" i="2"/>
  <c r="AB875" i="2"/>
  <c r="AB874" i="2"/>
  <c r="AB873" i="2"/>
  <c r="AB872" i="2"/>
  <c r="AB871" i="2"/>
  <c r="AB870" i="2"/>
  <c r="AB869" i="2"/>
  <c r="AB868" i="2"/>
  <c r="AB867" i="2"/>
  <c r="AB866" i="2"/>
  <c r="AB865" i="2"/>
  <c r="AB864" i="2"/>
  <c r="AB863" i="2"/>
  <c r="AB862" i="2"/>
  <c r="AB861" i="2"/>
  <c r="AB860" i="2"/>
  <c r="AB859" i="2"/>
  <c r="AB858" i="2"/>
  <c r="AB857" i="2"/>
  <c r="AB856" i="2"/>
  <c r="AB855" i="2"/>
  <c r="AB854" i="2"/>
  <c r="AB853" i="2"/>
  <c r="AB852" i="2"/>
  <c r="AB851" i="2"/>
  <c r="AB850" i="2"/>
  <c r="AB849" i="2"/>
  <c r="AB848" i="2"/>
  <c r="AB847" i="2"/>
  <c r="AB846" i="2"/>
  <c r="AB845" i="2"/>
  <c r="AB844" i="2"/>
  <c r="AB843" i="2"/>
  <c r="AB842" i="2"/>
  <c r="AB841" i="2"/>
  <c r="AB840" i="2"/>
  <c r="AB839" i="2"/>
  <c r="AB838" i="2"/>
  <c r="AB837" i="2"/>
  <c r="AB836" i="2"/>
  <c r="AB835" i="2"/>
  <c r="AB834" i="2"/>
  <c r="AB833" i="2"/>
  <c r="AB832" i="2"/>
  <c r="AB831" i="2"/>
  <c r="AB830" i="2"/>
  <c r="AB829" i="2"/>
  <c r="AB828" i="2"/>
  <c r="AB827" i="2"/>
  <c r="AB826" i="2"/>
  <c r="AB825" i="2"/>
  <c r="AB824" i="2"/>
  <c r="AB823" i="2"/>
  <c r="AB822" i="2"/>
  <c r="AD821" i="2"/>
  <c r="AB821" i="2"/>
  <c r="AB820" i="2"/>
  <c r="AB819" i="2"/>
  <c r="AB818" i="2"/>
  <c r="AB817" i="2"/>
  <c r="AB816" i="2"/>
  <c r="AB815" i="2"/>
  <c r="AB814" i="2"/>
  <c r="AB813" i="2"/>
  <c r="AB812" i="2"/>
  <c r="AB811" i="2"/>
  <c r="AB810" i="2"/>
  <c r="AB809" i="2"/>
  <c r="AB808" i="2"/>
  <c r="AB807" i="2"/>
  <c r="AB806" i="2"/>
  <c r="AB805" i="2"/>
  <c r="AB804" i="2"/>
  <c r="AB803" i="2"/>
  <c r="AB802" i="2"/>
  <c r="AB801" i="2"/>
  <c r="AB800" i="2"/>
  <c r="AB799" i="2"/>
  <c r="AB798" i="2"/>
  <c r="AD797" i="2"/>
  <c r="AB797" i="2"/>
  <c r="AB796" i="2"/>
  <c r="AB795" i="2"/>
  <c r="AB794" i="2"/>
  <c r="AB793" i="2"/>
  <c r="AB792" i="2"/>
  <c r="AB791" i="2"/>
  <c r="AB790" i="2"/>
  <c r="AB789" i="2"/>
  <c r="AB788" i="2"/>
  <c r="AB787" i="2"/>
  <c r="AB786" i="2"/>
  <c r="AB785" i="2"/>
  <c r="AB784" i="2"/>
  <c r="AB783" i="2"/>
  <c r="AB782" i="2"/>
  <c r="AB781" i="2"/>
  <c r="AB780" i="2"/>
  <c r="AB779" i="2"/>
  <c r="AB778" i="2"/>
  <c r="AB777" i="2"/>
  <c r="AB776" i="2"/>
  <c r="AB775" i="2"/>
  <c r="AB774" i="2"/>
  <c r="AB773" i="2"/>
  <c r="AB772" i="2"/>
  <c r="AB771" i="2"/>
  <c r="AB770" i="2"/>
  <c r="AB769" i="2"/>
  <c r="AB768" i="2"/>
  <c r="AB767" i="2"/>
  <c r="AB766" i="2"/>
  <c r="AB765" i="2"/>
  <c r="AB764" i="2"/>
  <c r="AB763" i="2"/>
  <c r="AB762" i="2"/>
  <c r="AB761" i="2"/>
  <c r="AB760" i="2"/>
  <c r="AB759" i="2"/>
  <c r="AB758" i="2"/>
  <c r="AB757" i="2"/>
  <c r="AB756" i="2"/>
  <c r="AB755" i="2"/>
  <c r="AB754" i="2"/>
  <c r="AB753" i="2"/>
  <c r="AB752" i="2"/>
  <c r="AB751" i="2"/>
  <c r="AB750" i="2"/>
  <c r="AB749" i="2"/>
  <c r="AB748" i="2"/>
  <c r="AB747" i="2"/>
  <c r="AB746" i="2"/>
  <c r="AB745" i="2"/>
  <c r="AB744" i="2"/>
  <c r="AB743" i="2"/>
  <c r="AB742" i="2"/>
  <c r="AB741" i="2"/>
  <c r="AB740" i="2"/>
  <c r="AB739" i="2"/>
  <c r="AB738" i="2"/>
  <c r="AB737" i="2"/>
  <c r="AB736" i="2"/>
  <c r="AB735" i="2"/>
  <c r="AB734" i="2"/>
  <c r="AB733" i="2"/>
  <c r="AB732" i="2"/>
  <c r="AB731" i="2"/>
  <c r="AB730" i="2"/>
  <c r="AB729" i="2"/>
  <c r="AB728" i="2"/>
  <c r="AB727" i="2"/>
  <c r="AB726" i="2"/>
  <c r="AB725" i="2"/>
  <c r="AB724" i="2"/>
  <c r="AB723" i="2"/>
  <c r="AB722" i="2"/>
  <c r="AB721" i="2"/>
  <c r="AB720" i="2"/>
  <c r="AB719" i="2"/>
  <c r="AB718" i="2"/>
  <c r="AB717" i="2"/>
  <c r="AB716" i="2"/>
  <c r="AB715" i="2"/>
  <c r="AB714" i="2"/>
  <c r="AB713" i="2"/>
  <c r="AB712" i="2"/>
  <c r="AB711" i="2"/>
  <c r="AB710" i="2"/>
  <c r="AD709" i="2"/>
  <c r="AB709" i="2"/>
  <c r="AB708" i="2"/>
  <c r="AB707" i="2"/>
  <c r="AB706" i="2"/>
  <c r="AB705" i="2"/>
  <c r="AB704" i="2"/>
  <c r="AB703" i="2"/>
  <c r="AB702" i="2"/>
  <c r="AB701" i="2"/>
  <c r="AB700" i="2"/>
  <c r="AB699" i="2"/>
  <c r="AB698" i="2"/>
  <c r="AB697" i="2"/>
  <c r="AB696" i="2"/>
  <c r="AB695" i="2"/>
  <c r="AB694" i="2"/>
  <c r="AB693" i="2"/>
  <c r="AB692" i="2"/>
  <c r="AB691" i="2"/>
  <c r="AB690" i="2"/>
  <c r="AB689" i="2"/>
  <c r="AB688" i="2"/>
  <c r="AB687" i="2"/>
  <c r="AB686" i="2"/>
  <c r="AD685" i="2"/>
  <c r="AB685" i="2"/>
  <c r="AB684" i="2"/>
  <c r="AB683" i="2"/>
  <c r="AB682" i="2"/>
  <c r="AB681" i="2"/>
  <c r="AB680" i="2"/>
  <c r="AB679" i="2"/>
  <c r="AB678" i="2"/>
  <c r="AB677" i="2"/>
  <c r="AB676" i="2"/>
  <c r="AB675" i="2"/>
  <c r="AB674" i="2"/>
  <c r="AB673" i="2"/>
  <c r="AB672" i="2"/>
  <c r="AB671" i="2"/>
  <c r="AB670" i="2"/>
  <c r="AB669" i="2"/>
  <c r="AB668" i="2"/>
  <c r="AB667" i="2"/>
  <c r="AB666" i="2"/>
  <c r="AB665" i="2"/>
  <c r="AB664" i="2"/>
  <c r="AB663" i="2"/>
  <c r="AB662" i="2"/>
  <c r="AB661" i="2"/>
  <c r="AB660" i="2"/>
  <c r="AB659" i="2"/>
  <c r="AB658" i="2"/>
  <c r="AD657" i="2"/>
  <c r="AB657" i="2"/>
  <c r="AB656" i="2"/>
  <c r="AB655" i="2"/>
  <c r="AB654" i="2"/>
  <c r="AB653" i="2"/>
  <c r="AB652" i="2"/>
  <c r="AB651" i="2"/>
  <c r="AB650" i="2"/>
  <c r="AB649" i="2"/>
  <c r="AB648" i="2"/>
  <c r="AB647" i="2"/>
  <c r="AB646" i="2"/>
  <c r="AB645" i="2"/>
  <c r="AB644" i="2"/>
  <c r="AB643" i="2"/>
  <c r="AB642" i="2"/>
  <c r="AB641" i="2"/>
  <c r="AB640" i="2"/>
  <c r="AB639" i="2"/>
  <c r="AB638" i="2"/>
  <c r="AB637" i="2"/>
  <c r="AB636" i="2"/>
  <c r="AB635" i="2"/>
  <c r="AB634" i="2"/>
  <c r="AB633" i="2"/>
  <c r="AB632" i="2"/>
  <c r="AB631" i="2"/>
  <c r="AB630" i="2"/>
  <c r="AB629" i="2"/>
  <c r="AB628" i="2"/>
  <c r="AB627" i="2"/>
  <c r="AB626" i="2"/>
  <c r="AB625" i="2"/>
  <c r="AB624" i="2"/>
  <c r="AB623" i="2"/>
  <c r="AB622" i="2"/>
  <c r="AB621" i="2"/>
  <c r="AB620" i="2"/>
  <c r="AB619" i="2"/>
  <c r="AB618" i="2"/>
  <c r="AB617" i="2"/>
  <c r="AB616" i="2"/>
  <c r="AB615" i="2"/>
  <c r="AB614" i="2"/>
  <c r="AB613" i="2"/>
  <c r="AB612" i="2"/>
  <c r="AB611" i="2"/>
  <c r="AB610" i="2"/>
  <c r="AB609" i="2"/>
  <c r="AB608" i="2"/>
  <c r="AB607" i="2"/>
  <c r="AB606" i="2"/>
  <c r="AB605" i="2"/>
  <c r="AB604" i="2"/>
  <c r="AB603" i="2"/>
  <c r="AB602" i="2"/>
  <c r="AB601" i="2"/>
  <c r="AB600" i="2"/>
  <c r="AB599" i="2"/>
  <c r="AB598" i="2"/>
  <c r="AD597" i="2"/>
  <c r="AB597" i="2"/>
  <c r="AB596" i="2"/>
  <c r="AB595" i="2"/>
  <c r="AB594" i="2"/>
  <c r="AD593" i="2"/>
  <c r="AB593" i="2"/>
  <c r="AB592" i="2"/>
  <c r="AB591" i="2"/>
  <c r="AB590" i="2"/>
  <c r="AB589" i="2"/>
  <c r="AB588" i="2"/>
  <c r="AB587" i="2"/>
  <c r="AB586" i="2"/>
  <c r="AB585" i="2"/>
  <c r="AB584" i="2"/>
  <c r="AB583" i="2"/>
  <c r="AB582" i="2"/>
  <c r="AD581" i="2"/>
  <c r="AB581" i="2"/>
  <c r="AB580" i="2"/>
  <c r="AB579" i="2"/>
  <c r="AB578" i="2"/>
  <c r="AD577" i="2"/>
  <c r="AB577" i="2"/>
  <c r="AB576" i="2"/>
  <c r="AB575" i="2"/>
  <c r="AB574" i="2"/>
  <c r="AB573" i="2"/>
  <c r="AB572" i="2"/>
  <c r="AB571" i="2"/>
  <c r="AB570" i="2"/>
  <c r="AB569" i="2"/>
  <c r="AB568" i="2"/>
  <c r="AB567" i="2"/>
  <c r="AB566" i="2"/>
  <c r="AD565" i="2"/>
  <c r="AB565" i="2"/>
  <c r="AB564" i="2"/>
  <c r="AB563" i="2"/>
  <c r="AB562" i="2"/>
  <c r="AB561" i="2"/>
  <c r="AB560" i="2"/>
  <c r="AB559" i="2"/>
  <c r="AB558" i="2"/>
  <c r="AB557" i="2"/>
  <c r="AB556" i="2"/>
  <c r="AB555" i="2"/>
  <c r="AB554" i="2"/>
  <c r="AD553" i="2"/>
  <c r="AB553" i="2"/>
  <c r="AB552" i="2"/>
  <c r="AB551" i="2"/>
  <c r="AB550" i="2"/>
  <c r="AB549" i="2"/>
  <c r="AB548" i="2"/>
  <c r="AB547" i="2"/>
  <c r="AB546" i="2"/>
  <c r="AD545" i="2"/>
  <c r="AB545" i="2"/>
  <c r="AB544" i="2"/>
  <c r="AB543" i="2"/>
  <c r="AB542" i="2"/>
  <c r="AB541" i="2"/>
  <c r="AB540" i="2"/>
  <c r="AB539" i="2"/>
  <c r="AB538" i="2"/>
  <c r="AB537" i="2"/>
  <c r="AB536" i="2"/>
  <c r="AB535" i="2"/>
  <c r="AB534" i="2"/>
  <c r="AB533" i="2"/>
  <c r="AB532" i="2"/>
  <c r="AB531" i="2"/>
  <c r="AB530" i="2"/>
  <c r="AD529" i="2"/>
  <c r="AB529" i="2"/>
  <c r="AB528" i="2"/>
  <c r="AB527" i="2"/>
  <c r="AB526" i="2"/>
  <c r="AB525" i="2"/>
  <c r="AB524" i="2"/>
  <c r="AB523" i="2"/>
  <c r="AB522" i="2"/>
  <c r="AB521" i="2"/>
  <c r="AE521" i="2" s="1"/>
  <c r="AB520" i="2"/>
  <c r="AB519" i="2"/>
  <c r="AB518" i="2"/>
  <c r="AD517" i="2"/>
  <c r="AB517" i="2"/>
  <c r="AB516" i="2"/>
  <c r="AB515" i="2"/>
  <c r="AB514" i="2"/>
  <c r="AD513" i="2"/>
  <c r="AB513" i="2"/>
  <c r="AB512" i="2"/>
  <c r="AB511" i="2"/>
  <c r="AB510" i="2"/>
  <c r="AB509" i="2"/>
  <c r="AB508" i="2"/>
  <c r="AB507" i="2"/>
  <c r="AB506" i="2"/>
  <c r="AB505" i="2"/>
  <c r="AB504" i="2"/>
  <c r="AB503" i="2"/>
  <c r="AB502" i="2"/>
  <c r="AB501" i="2"/>
  <c r="AB500" i="2"/>
  <c r="AB499" i="2"/>
  <c r="AB498" i="2"/>
  <c r="AD497" i="2"/>
  <c r="AB497" i="2"/>
  <c r="AB496" i="2"/>
  <c r="AB495" i="2"/>
  <c r="AB494" i="2"/>
  <c r="AD493" i="2"/>
  <c r="AB493" i="2"/>
  <c r="AB492" i="2"/>
  <c r="AB491" i="2"/>
  <c r="AB490" i="2"/>
  <c r="AB489" i="2"/>
  <c r="AB488" i="2"/>
  <c r="AB487" i="2"/>
  <c r="AB486" i="2"/>
  <c r="AD485" i="2"/>
  <c r="AB485" i="2"/>
  <c r="AB484" i="2"/>
  <c r="AB483" i="2"/>
  <c r="AB482" i="2"/>
  <c r="AB481" i="2"/>
  <c r="AB480" i="2"/>
  <c r="AB479" i="2"/>
  <c r="AB478" i="2"/>
  <c r="AB477" i="2"/>
  <c r="AB476" i="2"/>
  <c r="AB475" i="2"/>
  <c r="AB474" i="2"/>
  <c r="AD473" i="2"/>
  <c r="AB473" i="2"/>
  <c r="AB472" i="2"/>
  <c r="AB471" i="2"/>
  <c r="AB470" i="2"/>
  <c r="AD469" i="2"/>
  <c r="AB469" i="2"/>
  <c r="AB468" i="2"/>
  <c r="AB467" i="2"/>
  <c r="AB466" i="2"/>
  <c r="AB465" i="2"/>
  <c r="AB464" i="2"/>
  <c r="AB463" i="2"/>
  <c r="AB462" i="2"/>
  <c r="AD461" i="2"/>
  <c r="AB461" i="2"/>
  <c r="AB460" i="2"/>
  <c r="AB459" i="2"/>
  <c r="AB458" i="2"/>
  <c r="AB457" i="2"/>
  <c r="AB456" i="2"/>
  <c r="AB455" i="2"/>
  <c r="AB454" i="2"/>
  <c r="AD453" i="2"/>
  <c r="AB453" i="2"/>
  <c r="AB452" i="2"/>
  <c r="AB451" i="2"/>
  <c r="AB450" i="2"/>
  <c r="AB449" i="2"/>
  <c r="AB448" i="2"/>
  <c r="AB447" i="2"/>
  <c r="AB446" i="2"/>
  <c r="AD445" i="2"/>
  <c r="AB445" i="2"/>
  <c r="AB444" i="2"/>
  <c r="AB443" i="2"/>
  <c r="AB442" i="2"/>
  <c r="AD441" i="2"/>
  <c r="AB441" i="2"/>
  <c r="AB440" i="2"/>
  <c r="AB439" i="2"/>
  <c r="AB438" i="2"/>
  <c r="AB437" i="2"/>
  <c r="AB436" i="2"/>
  <c r="AB435" i="2"/>
  <c r="AB434" i="2"/>
  <c r="AB433" i="2"/>
  <c r="AB432" i="2"/>
  <c r="AB431" i="2"/>
  <c r="AB430" i="2"/>
  <c r="AD429" i="2"/>
  <c r="AB429" i="2"/>
  <c r="AB428" i="2"/>
  <c r="AB427" i="2"/>
  <c r="AB426" i="2"/>
  <c r="AB425" i="2"/>
  <c r="AB424" i="2"/>
  <c r="AB423" i="2"/>
  <c r="AB422" i="2"/>
  <c r="AD421" i="2"/>
  <c r="AB421" i="2"/>
  <c r="AE421" i="2" s="1"/>
  <c r="AB420" i="2"/>
  <c r="AB419" i="2"/>
  <c r="AB418" i="2"/>
  <c r="AD417" i="2"/>
  <c r="AB417" i="2"/>
  <c r="AB416" i="2"/>
  <c r="AB415" i="2"/>
  <c r="AB414" i="2"/>
  <c r="AB413" i="2"/>
  <c r="AB412" i="2"/>
  <c r="AB411" i="2"/>
  <c r="AB410" i="2"/>
  <c r="AB409" i="2"/>
  <c r="AB408" i="2"/>
  <c r="AB407" i="2"/>
  <c r="AB406" i="2"/>
  <c r="AD405" i="2"/>
  <c r="AB405" i="2"/>
  <c r="AB404" i="2"/>
  <c r="AB403" i="2"/>
  <c r="AB402" i="2"/>
  <c r="AD401" i="2"/>
  <c r="AB401" i="2"/>
  <c r="AB400" i="2"/>
  <c r="AB399" i="2"/>
  <c r="AB398" i="2"/>
  <c r="AB397" i="2"/>
  <c r="AB396" i="2"/>
  <c r="AB395" i="2"/>
  <c r="AB394" i="2"/>
  <c r="AB393" i="2"/>
  <c r="AB392" i="2"/>
  <c r="AB391" i="2"/>
  <c r="AB390" i="2"/>
  <c r="AD389" i="2"/>
  <c r="AB389" i="2"/>
  <c r="AB388" i="2"/>
  <c r="AB387" i="2"/>
  <c r="AB386" i="2"/>
  <c r="AB385" i="2"/>
  <c r="AE385" i="2" s="1"/>
  <c r="AB384" i="2"/>
  <c r="AB383" i="2"/>
  <c r="AB382" i="2"/>
  <c r="AD381" i="2"/>
  <c r="AB381" i="2"/>
  <c r="AB380" i="2"/>
  <c r="AB379" i="2"/>
  <c r="AB378" i="2"/>
  <c r="AB377" i="2"/>
  <c r="AB376" i="2"/>
  <c r="AB375" i="2"/>
  <c r="AB374" i="2"/>
  <c r="AB373" i="2"/>
  <c r="AB372" i="2"/>
  <c r="AB371" i="2"/>
  <c r="AB370" i="2"/>
  <c r="AD369" i="2"/>
  <c r="AB369" i="2"/>
  <c r="AB368" i="2"/>
  <c r="AB367" i="2"/>
  <c r="AB366" i="2"/>
  <c r="AB365" i="2"/>
  <c r="AE365" i="2" s="1"/>
  <c r="AB364" i="2"/>
  <c r="AB363" i="2"/>
  <c r="AB362" i="2"/>
  <c r="AD361" i="2"/>
  <c r="AB361" i="2"/>
  <c r="AB360" i="2"/>
  <c r="AB359" i="2"/>
  <c r="AB358" i="2"/>
  <c r="AB357" i="2"/>
  <c r="AB356" i="2"/>
  <c r="AB355" i="2"/>
  <c r="AB354" i="2"/>
  <c r="AB353" i="2"/>
  <c r="AB352" i="2"/>
  <c r="AB351" i="2"/>
  <c r="AB350" i="2"/>
  <c r="AB349" i="2"/>
  <c r="AB348" i="2"/>
  <c r="AB347" i="2"/>
  <c r="AB346" i="2"/>
  <c r="AD345" i="2"/>
  <c r="AB345" i="2"/>
  <c r="AE345" i="2" s="1"/>
  <c r="AB344" i="2"/>
  <c r="AB343" i="2"/>
  <c r="AB342" i="2"/>
  <c r="AD341" i="2"/>
  <c r="AB341" i="2"/>
  <c r="AB340" i="2"/>
  <c r="AB339" i="2"/>
  <c r="AB338" i="2"/>
  <c r="AB337" i="2"/>
  <c r="AB336" i="2"/>
  <c r="AB335" i="2"/>
  <c r="AB334" i="2"/>
  <c r="AD333" i="2"/>
  <c r="AB333" i="2"/>
  <c r="AB332" i="2"/>
  <c r="AB331" i="2"/>
  <c r="AB330" i="2"/>
  <c r="AB329" i="2"/>
  <c r="AB328" i="2"/>
  <c r="AB327" i="2"/>
  <c r="AB326" i="2"/>
  <c r="AD325" i="2"/>
  <c r="AB325" i="2"/>
  <c r="AB324" i="2"/>
  <c r="AB323" i="2"/>
  <c r="AB322" i="2"/>
  <c r="AB321" i="2"/>
  <c r="AB320" i="2"/>
  <c r="AB319" i="2"/>
  <c r="AB318" i="2"/>
  <c r="AB317" i="2"/>
  <c r="AB316" i="2"/>
  <c r="AB315" i="2"/>
  <c r="AB314" i="2"/>
  <c r="AB313" i="2"/>
  <c r="AB312" i="2"/>
  <c r="AB311" i="2"/>
  <c r="AB310" i="2"/>
  <c r="AB309" i="2"/>
  <c r="AB308" i="2"/>
  <c r="AB307" i="2"/>
  <c r="AB306" i="2"/>
  <c r="AD305" i="2"/>
  <c r="AB305" i="2"/>
  <c r="AB304" i="2"/>
  <c r="AB303" i="2"/>
  <c r="AB302" i="2"/>
  <c r="AD301" i="2"/>
  <c r="AB301" i="2"/>
  <c r="AB300" i="2"/>
  <c r="AB299" i="2"/>
  <c r="AB298" i="2"/>
  <c r="AB297" i="2"/>
  <c r="AB296" i="2"/>
  <c r="AB295" i="2"/>
  <c r="AB294" i="2"/>
  <c r="AB293" i="2"/>
  <c r="AB292" i="2"/>
  <c r="AB291" i="2"/>
  <c r="AB290" i="2"/>
  <c r="AB289" i="2"/>
  <c r="AB288" i="2"/>
  <c r="AB287" i="2"/>
  <c r="AB286" i="2"/>
  <c r="AD285" i="2"/>
  <c r="AB285" i="2"/>
  <c r="AE285" i="2" s="1"/>
  <c r="AB284" i="2"/>
  <c r="AB283" i="2"/>
  <c r="AB282" i="2"/>
  <c r="AB281" i="2"/>
  <c r="AB280" i="2"/>
  <c r="AB279" i="2"/>
  <c r="AB278" i="2"/>
  <c r="AD277" i="2"/>
  <c r="AB277" i="2"/>
  <c r="AB276" i="2"/>
  <c r="AB275" i="2"/>
  <c r="AB274" i="2"/>
  <c r="AB273" i="2"/>
  <c r="AB272" i="2"/>
  <c r="AB271" i="2"/>
  <c r="AB270" i="2"/>
  <c r="AD269" i="2"/>
  <c r="AB269" i="2"/>
  <c r="AB268" i="2"/>
  <c r="AB267" i="2"/>
  <c r="AB266" i="2"/>
  <c r="AB265" i="2"/>
  <c r="AB264" i="2"/>
  <c r="AB263" i="2"/>
  <c r="AB262" i="2"/>
  <c r="AD261" i="2"/>
  <c r="AB261" i="2"/>
  <c r="AB260" i="2"/>
  <c r="AB259" i="2"/>
  <c r="AB258" i="2"/>
  <c r="AD257" i="2"/>
  <c r="AB257" i="2"/>
  <c r="AB256" i="2"/>
  <c r="AB255" i="2"/>
  <c r="AB254" i="2"/>
  <c r="AD253"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D229" i="2"/>
  <c r="AB229" i="2"/>
  <c r="AB228" i="2"/>
  <c r="AB227" i="2"/>
  <c r="AB226" i="2"/>
  <c r="AB225" i="2"/>
  <c r="AB224" i="2"/>
  <c r="AB223" i="2"/>
  <c r="AB222" i="2"/>
  <c r="AD221" i="2"/>
  <c r="AB221" i="2"/>
  <c r="AB220" i="2"/>
  <c r="AB219" i="2"/>
  <c r="AB218" i="2"/>
  <c r="AD217" i="2"/>
  <c r="AB217" i="2"/>
  <c r="AB216" i="2"/>
  <c r="AB215" i="2"/>
  <c r="AB214" i="2"/>
  <c r="AB213" i="2"/>
  <c r="AB212" i="2"/>
  <c r="AB211" i="2"/>
  <c r="AB210" i="2"/>
  <c r="AB209" i="2"/>
  <c r="AB208" i="2"/>
  <c r="AB207" i="2"/>
  <c r="AB206" i="2"/>
  <c r="AD205" i="2"/>
  <c r="AB205" i="2"/>
  <c r="AB204" i="2"/>
  <c r="AB203" i="2"/>
  <c r="AB202" i="2"/>
  <c r="AD201" i="2"/>
  <c r="AB201" i="2"/>
  <c r="AB200" i="2"/>
  <c r="AB199" i="2"/>
  <c r="AB198" i="2"/>
  <c r="AB197" i="2"/>
  <c r="AD196" i="2"/>
  <c r="AB196" i="2"/>
  <c r="AB195" i="2"/>
  <c r="AB194" i="2"/>
  <c r="AD193" i="2"/>
  <c r="AB193" i="2"/>
  <c r="AE193" i="2" s="1"/>
  <c r="AB192" i="2"/>
  <c r="AB191" i="2"/>
  <c r="AB190" i="2"/>
  <c r="AD189" i="2"/>
  <c r="AB189" i="2"/>
  <c r="AB188" i="2"/>
  <c r="AB187" i="2"/>
  <c r="AB186" i="2"/>
  <c r="AB185" i="2"/>
  <c r="AB184" i="2"/>
  <c r="AB183" i="2"/>
  <c r="AB182" i="2"/>
  <c r="AD181" i="2"/>
  <c r="AB181" i="2"/>
  <c r="AB180" i="2"/>
  <c r="AB179" i="2"/>
  <c r="AB178" i="2"/>
  <c r="AB177" i="2"/>
  <c r="AB176" i="2"/>
  <c r="AB175" i="2"/>
  <c r="AB174" i="2"/>
  <c r="AD173" i="2"/>
  <c r="AB173" i="2"/>
  <c r="AB172" i="2"/>
  <c r="AB171" i="2"/>
  <c r="AB170" i="2"/>
  <c r="AD169" i="2"/>
  <c r="AB169" i="2"/>
  <c r="AB168" i="2"/>
  <c r="AB167" i="2"/>
  <c r="AB166" i="2"/>
  <c r="AB165" i="2"/>
  <c r="AB164" i="2"/>
  <c r="AB163" i="2"/>
  <c r="AB162" i="2"/>
  <c r="AB161" i="2"/>
  <c r="AB160" i="2"/>
  <c r="AB159" i="2"/>
  <c r="AB158" i="2"/>
  <c r="AD157" i="2"/>
  <c r="AB157" i="2"/>
  <c r="AB156" i="2"/>
  <c r="AB155" i="2"/>
  <c r="AB154" i="2"/>
  <c r="AD153" i="2"/>
  <c r="AB153" i="2"/>
  <c r="AB152" i="2"/>
  <c r="AB151" i="2"/>
  <c r="AB150" i="2"/>
  <c r="AD149" i="2"/>
  <c r="AB149" i="2"/>
  <c r="AB148" i="2"/>
  <c r="AB147" i="2"/>
  <c r="AB146" i="2"/>
  <c r="AD145" i="2"/>
  <c r="AB145" i="2"/>
  <c r="AB144" i="2"/>
  <c r="AB143" i="2"/>
  <c r="AB142" i="2"/>
  <c r="AB141" i="2"/>
  <c r="AB140" i="2"/>
  <c r="AB139" i="2"/>
  <c r="AB138" i="2"/>
  <c r="AD137" i="2"/>
  <c r="AB137" i="2"/>
  <c r="AE137" i="2" s="1"/>
  <c r="AB136" i="2"/>
  <c r="AB135" i="2"/>
  <c r="AB134" i="2"/>
  <c r="AD133" i="2"/>
  <c r="AB133" i="2"/>
  <c r="AB132" i="2"/>
  <c r="AB131" i="2"/>
  <c r="AB130" i="2"/>
  <c r="AB129" i="2"/>
  <c r="AB128" i="2"/>
  <c r="AB127" i="2"/>
  <c r="AB126" i="2"/>
  <c r="AB125" i="2"/>
  <c r="AB124" i="2"/>
  <c r="AB123" i="2"/>
  <c r="AB122" i="2"/>
  <c r="AD121" i="2"/>
  <c r="AB121" i="2"/>
  <c r="AB120" i="2"/>
  <c r="AB119" i="2"/>
  <c r="AB118" i="2"/>
  <c r="AD117" i="2"/>
  <c r="AB117" i="2"/>
  <c r="AE117" i="2" s="1"/>
  <c r="AB116" i="2"/>
  <c r="AB115" i="2"/>
  <c r="AB114" i="2"/>
  <c r="AB113" i="2"/>
  <c r="AB112" i="2"/>
  <c r="AB111" i="2"/>
  <c r="AB110" i="2"/>
  <c r="AD109" i="2"/>
  <c r="AB109" i="2"/>
  <c r="AB108" i="2"/>
  <c r="AB107" i="2"/>
  <c r="AB106" i="2"/>
  <c r="AD105" i="2"/>
  <c r="AB105" i="2"/>
  <c r="AB104" i="2"/>
  <c r="AB103" i="2"/>
  <c r="AB102" i="2"/>
  <c r="AD101" i="2"/>
  <c r="AB101" i="2"/>
  <c r="AB100" i="2"/>
  <c r="AB99" i="2"/>
  <c r="AB98" i="2"/>
  <c r="AB97" i="2"/>
  <c r="AB96" i="2"/>
  <c r="AB95" i="2"/>
  <c r="AB94" i="2"/>
  <c r="AB93" i="2"/>
  <c r="AB92" i="2"/>
  <c r="AB91" i="2"/>
  <c r="AB90" i="2"/>
  <c r="AD89" i="2"/>
  <c r="AB89" i="2"/>
  <c r="AB88" i="2"/>
  <c r="AB87" i="2"/>
  <c r="AB86" i="2"/>
  <c r="AD85" i="2"/>
  <c r="AB85" i="2"/>
  <c r="AE85" i="2" s="1"/>
  <c r="AB84" i="2"/>
  <c r="AB83" i="2"/>
  <c r="AB82" i="2"/>
  <c r="AD81" i="2"/>
  <c r="AB81" i="2"/>
  <c r="AB80" i="2"/>
  <c r="AB79" i="2"/>
  <c r="AB78" i="2"/>
  <c r="AB77" i="2"/>
  <c r="AB76" i="2"/>
  <c r="AB75" i="2"/>
  <c r="AB74" i="2"/>
  <c r="AD73" i="2"/>
  <c r="AB73" i="2"/>
  <c r="AB72" i="2"/>
  <c r="AB71" i="2"/>
  <c r="AB70" i="2"/>
  <c r="AB69" i="2"/>
  <c r="AD68" i="2"/>
  <c r="AB68" i="2"/>
  <c r="AB67" i="2"/>
  <c r="AB66" i="2"/>
  <c r="AD65" i="2"/>
  <c r="AB65" i="2"/>
  <c r="AB64" i="2"/>
  <c r="AB63" i="2"/>
  <c r="AB62" i="2"/>
  <c r="AB61" i="2"/>
  <c r="AB60" i="2"/>
  <c r="AB59" i="2"/>
  <c r="AB58" i="2"/>
  <c r="AD57" i="2"/>
  <c r="AB57" i="2"/>
  <c r="AB56" i="2"/>
  <c r="AB55" i="2"/>
  <c r="AB54" i="2"/>
  <c r="AD53" i="2"/>
  <c r="AB53" i="2"/>
  <c r="AD52" i="2"/>
  <c r="AB52" i="2"/>
  <c r="AB51" i="2"/>
  <c r="AB50" i="2"/>
  <c r="AB49" i="2"/>
  <c r="AB48" i="2"/>
  <c r="AB47" i="2"/>
  <c r="AB46" i="2"/>
  <c r="AD45" i="2"/>
  <c r="AB45" i="2"/>
  <c r="AB44" i="2"/>
  <c r="AB43" i="2"/>
  <c r="AB42" i="2"/>
  <c r="AB41" i="2"/>
  <c r="AB40" i="2"/>
  <c r="AB39" i="2"/>
  <c r="AB38" i="2"/>
  <c r="AD37" i="2"/>
  <c r="AB37" i="2"/>
  <c r="AB36" i="2"/>
  <c r="AB35" i="2"/>
  <c r="AB34" i="2"/>
  <c r="AB33" i="2"/>
  <c r="AB32" i="2"/>
  <c r="AB31" i="2"/>
  <c r="AB30" i="2"/>
  <c r="AD29" i="2"/>
  <c r="AB29" i="2"/>
  <c r="AB28" i="2"/>
  <c r="AB27" i="2"/>
  <c r="AB26" i="2"/>
  <c r="AD25" i="2"/>
  <c r="AB25" i="2"/>
  <c r="AB24" i="2"/>
  <c r="AB23" i="2"/>
  <c r="AB22" i="2"/>
  <c r="AB21" i="2"/>
  <c r="AB20" i="2"/>
  <c r="AB19" i="2"/>
  <c r="AB18" i="2"/>
  <c r="AB17" i="2"/>
  <c r="AB16" i="2"/>
  <c r="AB15" i="2"/>
  <c r="AB14" i="2"/>
  <c r="AD13" i="2"/>
  <c r="AB13" i="2"/>
  <c r="AE13" i="2" s="1"/>
  <c r="AB12" i="2"/>
  <c r="AB11" i="2"/>
  <c r="AB10" i="2"/>
  <c r="AB9" i="2"/>
  <c r="AD8" i="2"/>
  <c r="AB8" i="2"/>
  <c r="AB7" i="2"/>
  <c r="AB6" i="2"/>
  <c r="AB5" i="2"/>
  <c r="A1001" i="2"/>
  <c r="E35" i="1"/>
  <c r="E32" i="1"/>
  <c r="E31" i="1"/>
  <c r="E30" i="1"/>
  <c r="E29" i="1"/>
  <c r="A55" i="3"/>
  <c r="A54" i="3"/>
  <c r="A1" i="4"/>
  <c r="B45" i="3"/>
  <c r="AE640" i="2"/>
  <c r="P33" i="3"/>
  <c r="AE605" i="2" l="1"/>
  <c r="AE597" i="2"/>
  <c r="AE593" i="2"/>
  <c r="AE589" i="2"/>
  <c r="AE577" i="2"/>
  <c r="AE573" i="2"/>
  <c r="AE557" i="2"/>
  <c r="AE553" i="2"/>
  <c r="AE549" i="2"/>
  <c r="AE545" i="2"/>
  <c r="AE529" i="2"/>
  <c r="AE525" i="2"/>
  <c r="C30" i="3"/>
  <c r="AF1001" i="2"/>
  <c r="C46" i="3" s="1"/>
  <c r="AE973" i="2"/>
  <c r="AE957" i="2"/>
  <c r="AE917" i="2"/>
  <c r="AE881" i="2"/>
  <c r="AE849" i="2"/>
  <c r="AE829" i="2"/>
  <c r="AE805" i="2"/>
  <c r="AE781" i="2"/>
  <c r="AE749" i="2"/>
  <c r="AE717" i="2"/>
  <c r="AE697" i="2"/>
  <c r="AE677" i="2"/>
  <c r="AE657" i="2"/>
  <c r="AE645" i="2"/>
  <c r="AE621" i="2"/>
  <c r="AE112" i="2"/>
  <c r="AE853" i="2"/>
  <c r="AE977" i="2"/>
  <c r="AE961" i="2"/>
  <c r="AE925" i="2"/>
  <c r="AE885" i="2"/>
  <c r="AE865" i="2"/>
  <c r="AE833" i="2"/>
  <c r="AE817" i="2"/>
  <c r="AE789" i="2"/>
  <c r="AE765" i="2"/>
  <c r="AE721" i="2"/>
  <c r="AE701" i="2"/>
  <c r="AE685" i="2"/>
  <c r="AE665" i="2"/>
  <c r="AE633" i="2"/>
  <c r="AE989" i="2"/>
  <c r="AE965" i="2"/>
  <c r="AE933" i="2"/>
  <c r="AE893" i="2"/>
  <c r="AE877" i="2"/>
  <c r="AE845" i="2"/>
  <c r="AE821" i="2"/>
  <c r="AE797" i="2"/>
  <c r="AE773" i="2"/>
  <c r="AE733" i="2"/>
  <c r="AE705" i="2"/>
  <c r="AE693" i="2"/>
  <c r="AE673" i="2"/>
  <c r="AE649" i="2"/>
  <c r="AE641" i="2"/>
  <c r="AE617" i="2"/>
  <c r="AE452" i="2"/>
  <c r="AE372" i="2"/>
  <c r="AE296" i="2"/>
  <c r="AE208" i="2"/>
  <c r="AE140" i="2"/>
  <c r="AE80" i="2"/>
  <c r="AE72" i="2"/>
  <c r="AE8" i="2"/>
  <c r="M7" i="3"/>
  <c r="J30" i="3"/>
  <c r="AE737" i="2"/>
  <c r="AE937" i="2"/>
  <c r="AE909" i="2"/>
  <c r="AE145" i="2"/>
  <c r="AE116" i="2"/>
  <c r="AE52" i="2"/>
  <c r="AE625" i="2"/>
  <c r="AE517" i="2"/>
  <c r="AE513" i="2"/>
  <c r="AE505" i="2"/>
  <c r="AE501" i="2"/>
  <c r="AE497" i="2"/>
  <c r="AE489" i="2"/>
  <c r="AE485" i="2"/>
  <c r="AE477" i="2"/>
  <c r="AE473" i="2"/>
  <c r="AE469" i="2"/>
  <c r="AE461" i="2"/>
  <c r="AE457" i="2"/>
  <c r="AE449" i="2"/>
  <c r="AE445" i="2"/>
  <c r="AE441" i="2"/>
  <c r="AE433" i="2"/>
  <c r="AE417" i="2"/>
  <c r="AE413" i="2"/>
  <c r="AE405" i="2"/>
  <c r="AE401" i="2"/>
  <c r="AE397" i="2"/>
  <c r="AE389" i="2"/>
  <c r="AE231" i="2"/>
  <c r="AE239" i="2"/>
  <c r="AE202" i="2"/>
  <c r="AE6" i="2"/>
  <c r="AE511" i="2"/>
  <c r="AE220" i="2"/>
  <c r="AE500" i="2"/>
  <c r="AE968" i="2"/>
  <c r="AE848" i="2"/>
  <c r="AE796" i="2"/>
  <c r="AE752" i="2"/>
  <c r="AE676" i="2"/>
  <c r="AE632" i="2"/>
  <c r="AE600" i="2"/>
  <c r="AE564" i="2"/>
  <c r="AE544" i="2"/>
  <c r="AE536" i="2"/>
  <c r="AE488" i="2"/>
  <c r="AE472" i="2"/>
  <c r="AE456" i="2"/>
  <c r="AE436" i="2"/>
  <c r="AE424" i="2"/>
  <c r="AE420" i="2"/>
  <c r="AE388" i="2"/>
  <c r="AE380" i="2"/>
  <c r="AE376" i="2"/>
  <c r="AE352" i="2"/>
  <c r="AE336" i="2"/>
  <c r="AE316" i="2"/>
  <c r="AE292" i="2"/>
  <c r="AE284" i="2"/>
  <c r="AE280" i="2"/>
  <c r="AE272" i="2"/>
  <c r="AE244" i="2"/>
  <c r="AE224" i="2"/>
  <c r="AE196" i="2"/>
  <c r="AE188" i="2"/>
  <c r="AE172" i="2"/>
  <c r="AE168" i="2"/>
  <c r="AE160" i="2"/>
  <c r="AE132" i="2"/>
  <c r="AE124" i="2"/>
  <c r="AE96" i="2"/>
  <c r="AE92" i="2"/>
  <c r="AE64" i="2"/>
  <c r="AE56" i="2"/>
  <c r="AE28" i="2"/>
  <c r="AE16" i="2"/>
  <c r="AE308" i="2"/>
  <c r="AE692" i="2"/>
  <c r="AD116" i="2"/>
  <c r="AE260" i="2"/>
  <c r="AE976" i="2"/>
  <c r="AE880" i="2"/>
  <c r="AE812" i="2"/>
  <c r="AE776" i="2"/>
  <c r="AE720" i="2"/>
  <c r="AE688" i="2"/>
  <c r="AE644" i="2"/>
  <c r="AE608" i="2"/>
  <c r="AE596" i="2"/>
  <c r="AE108" i="2"/>
  <c r="AE256" i="2"/>
  <c r="AE416" i="2"/>
  <c r="AE724" i="2"/>
  <c r="AE164" i="2"/>
  <c r="AE232" i="2"/>
  <c r="AE236" i="2"/>
  <c r="J27" i="3"/>
  <c r="AE148" i="2"/>
  <c r="AE400" i="2"/>
  <c r="AE904" i="2"/>
  <c r="AE840" i="2"/>
  <c r="AE800" i="2"/>
  <c r="AE760" i="2"/>
  <c r="AE704" i="2"/>
  <c r="AE664" i="2"/>
  <c r="AE464" i="2"/>
  <c r="AE48" i="2"/>
  <c r="AE176" i="2"/>
  <c r="AE344" i="2"/>
  <c r="AE532" i="2"/>
  <c r="AE184" i="2"/>
  <c r="AE268" i="2"/>
  <c r="AE364" i="2"/>
  <c r="AE448" i="2"/>
  <c r="AE592" i="2"/>
  <c r="AE128" i="2"/>
  <c r="AE392" i="2"/>
  <c r="AE656" i="2"/>
  <c r="AE889" i="2"/>
  <c r="AE985" i="2"/>
  <c r="AE703" i="2"/>
  <c r="AE512" i="2"/>
  <c r="AE27" i="2"/>
  <c r="AE103" i="2"/>
  <c r="AE143" i="2"/>
  <c r="AE127" i="2"/>
  <c r="AE267" i="2"/>
  <c r="AE7" i="2"/>
  <c r="AE31" i="2"/>
  <c r="AE299" i="2"/>
  <c r="AE381" i="2"/>
  <c r="AE373" i="2"/>
  <c r="AE369" i="2"/>
  <c r="AE349" i="2"/>
  <c r="AE341" i="2"/>
  <c r="AE329" i="2"/>
  <c r="AE321" i="2"/>
  <c r="AE317" i="2"/>
  <c r="AE313" i="2"/>
  <c r="AE305" i="2"/>
  <c r="AE301" i="2"/>
  <c r="AE293" i="2"/>
  <c r="AE281" i="2"/>
  <c r="AE273" i="2"/>
  <c r="AE265" i="2"/>
  <c r="AE261" i="2"/>
  <c r="AE257" i="2"/>
  <c r="AE253" i="2"/>
  <c r="AE249" i="2"/>
  <c r="AE245" i="2"/>
  <c r="AE241" i="2"/>
  <c r="AE233" i="2"/>
  <c r="AE225" i="2"/>
  <c r="AE209" i="2"/>
  <c r="AE205" i="2"/>
  <c r="AE197" i="2"/>
  <c r="AE185" i="2"/>
  <c r="AE181" i="2"/>
  <c r="AE173" i="2"/>
  <c r="AE165" i="2"/>
  <c r="AE141" i="2"/>
  <c r="AE129" i="2"/>
  <c r="AE113" i="2"/>
  <c r="AE105" i="2"/>
  <c r="AE97" i="2"/>
  <c r="AE93" i="2"/>
  <c r="AE73" i="2"/>
  <c r="AE69" i="2"/>
  <c r="AE65" i="2"/>
  <c r="AE61" i="2"/>
  <c r="AE57" i="2"/>
  <c r="AE49" i="2"/>
  <c r="AE37" i="2"/>
  <c r="AE25" i="2"/>
  <c r="AE21" i="2"/>
  <c r="AE9" i="2"/>
  <c r="AE183" i="2"/>
  <c r="AE575" i="2"/>
  <c r="AE75" i="2"/>
  <c r="AE395" i="2"/>
  <c r="AE23" i="2"/>
  <c r="AE79" i="2"/>
  <c r="AE215" i="2"/>
  <c r="AE435" i="2"/>
  <c r="AE526" i="2"/>
  <c r="AE982" i="2"/>
  <c r="AE970" i="2"/>
  <c r="AE958" i="2"/>
  <c r="AE942" i="2"/>
  <c r="AE930" i="2"/>
  <c r="AE910" i="2"/>
  <c r="AE894" i="2"/>
  <c r="AE814" i="2"/>
  <c r="AE798" i="2"/>
  <c r="AE782" i="2"/>
  <c r="AE766" i="2"/>
  <c r="AE750" i="2"/>
  <c r="AE718" i="2"/>
  <c r="AE654" i="2"/>
  <c r="AE558" i="2"/>
  <c r="AE510" i="2"/>
  <c r="AE478" i="2"/>
  <c r="AE462" i="2"/>
  <c r="AE426" i="2"/>
  <c r="AE410" i="2"/>
  <c r="AE394" i="2"/>
  <c r="AE378" i="2"/>
  <c r="AE346" i="2"/>
  <c r="AE330" i="2"/>
  <c r="AE314" i="2"/>
  <c r="AE298" i="2"/>
  <c r="AE250" i="2"/>
  <c r="AE234" i="2"/>
  <c r="AE198" i="2"/>
  <c r="AE186" i="2"/>
  <c r="AE154" i="2"/>
  <c r="AE150" i="2"/>
  <c r="AE126" i="2"/>
  <c r="AE106" i="2"/>
  <c r="AE94" i="2"/>
  <c r="AE86" i="2"/>
  <c r="AE78" i="2"/>
  <c r="AE70" i="2"/>
  <c r="AE62" i="2"/>
  <c r="AE58" i="2"/>
  <c r="AE46" i="2"/>
  <c r="AE42" i="2"/>
  <c r="AE30" i="2"/>
  <c r="AE22" i="2"/>
  <c r="AE10" i="2"/>
  <c r="AD703" i="2"/>
  <c r="AE11" i="2"/>
  <c r="AE39" i="2"/>
  <c r="AE91" i="2"/>
  <c r="AE151" i="2"/>
  <c r="AE219" i="2"/>
  <c r="AE311" i="2"/>
  <c r="AE439" i="2"/>
  <c r="AE63" i="2"/>
  <c r="AE167" i="2"/>
  <c r="AE315" i="2"/>
  <c r="AE59" i="2"/>
  <c r="AE95" i="2"/>
  <c r="AE171" i="2"/>
  <c r="AE263" i="2"/>
  <c r="AE375" i="2"/>
  <c r="AE47" i="2"/>
  <c r="AE87" i="2"/>
  <c r="AE111" i="2"/>
  <c r="AE155" i="2"/>
  <c r="AE191" i="2"/>
  <c r="AE235" i="2"/>
  <c r="AE283" i="2"/>
  <c r="AE327" i="2"/>
  <c r="AE411" i="2"/>
  <c r="AE907" i="2"/>
  <c r="AE991" i="2"/>
  <c r="AE883" i="2"/>
  <c r="AE831" i="2"/>
  <c r="AE783" i="2"/>
  <c r="AE767" i="2"/>
  <c r="AE751" i="2"/>
  <c r="AE735" i="2"/>
  <c r="AE687" i="2"/>
  <c r="AE655" i="2"/>
  <c r="AE639" i="2"/>
  <c r="AE623" i="2"/>
  <c r="AE543" i="2"/>
  <c r="AE527" i="2"/>
  <c r="AE491" i="2"/>
  <c r="AE475" i="2"/>
  <c r="AE463" i="2"/>
  <c r="AE459" i="2"/>
  <c r="AE407" i="2"/>
  <c r="AE403" i="2"/>
  <c r="AE387" i="2"/>
  <c r="AE379" i="2"/>
  <c r="AE331" i="2"/>
  <c r="AE319" i="2"/>
  <c r="AE279" i="2"/>
  <c r="AE255" i="2"/>
  <c r="AE243" i="2"/>
  <c r="AE227" i="2"/>
  <c r="AE179" i="2"/>
  <c r="AE135" i="2"/>
  <c r="AE107" i="2"/>
  <c r="AE123" i="2"/>
  <c r="AE159" i="2"/>
  <c r="AE199" i="2"/>
  <c r="AE251" i="2"/>
  <c r="AE295" i="2"/>
  <c r="AE371" i="2"/>
  <c r="AE419" i="2"/>
  <c r="AE15" i="2"/>
  <c r="AE139" i="2"/>
  <c r="AE207" i="2"/>
  <c r="AE223" i="2"/>
  <c r="H27" i="3"/>
  <c r="AE606" i="2"/>
  <c r="AE574" i="2"/>
  <c r="AE282" i="2"/>
  <c r="AE622" i="2"/>
  <c r="AE862" i="2"/>
  <c r="AE138" i="2"/>
  <c r="AE20" i="2"/>
  <c r="AE12" i="2"/>
  <c r="AE104" i="2"/>
  <c r="AE192" i="2"/>
  <c r="AE32" i="2"/>
  <c r="AE248" i="2"/>
  <c r="AE496" i="2"/>
  <c r="AE568" i="2"/>
  <c r="AE576" i="2"/>
  <c r="AE1000" i="2"/>
  <c r="AE304" i="2"/>
  <c r="AE328" i="2"/>
  <c r="AE347" i="2"/>
  <c r="AE368" i="2"/>
  <c r="AE440" i="2"/>
  <c r="AE484" i="2"/>
  <c r="AE520" i="2"/>
  <c r="AE580" i="2"/>
  <c r="AE33" i="2"/>
  <c r="AE81" i="2"/>
  <c r="AE101" i="2"/>
  <c r="AE133" i="2"/>
  <c r="AE169" i="2"/>
  <c r="AE189" i="2"/>
  <c r="AE201" i="2"/>
  <c r="AE217" i="2"/>
  <c r="AE325" i="2"/>
  <c r="AE357" i="2"/>
  <c r="AE377" i="2"/>
  <c r="AE437" i="2"/>
  <c r="AE453" i="2"/>
  <c r="AE465" i="2"/>
  <c r="AE481" i="2"/>
  <c r="AE537" i="2"/>
  <c r="AE569" i="2"/>
  <c r="AE609" i="2"/>
  <c r="AE613" i="2"/>
  <c r="AE661" i="2"/>
  <c r="AE681" i="2"/>
  <c r="AE696" i="2"/>
  <c r="AE709" i="2"/>
  <c r="AE736" i="2"/>
  <c r="AE740" i="2"/>
  <c r="AE753" i="2"/>
  <c r="AE756" i="2"/>
  <c r="AE801" i="2"/>
  <c r="AE837" i="2"/>
  <c r="AE901" i="2"/>
  <c r="AE981" i="2"/>
  <c r="AE741" i="2"/>
  <c r="AE153" i="2"/>
  <c r="AE432" i="2"/>
  <c r="AE17" i="2"/>
  <c r="AE29" i="2"/>
  <c r="AE45" i="2"/>
  <c r="AE109" i="2"/>
  <c r="AE121" i="2"/>
  <c r="AE157" i="2"/>
  <c r="AE177" i="2"/>
  <c r="AE229" i="2"/>
  <c r="AE289" i="2"/>
  <c r="AE333" i="2"/>
  <c r="AE409" i="2"/>
  <c r="AE425" i="2"/>
  <c r="AE429" i="2"/>
  <c r="AE585" i="2"/>
  <c r="AE769" i="2"/>
  <c r="AE809" i="2"/>
  <c r="AE913" i="2"/>
  <c r="AE945" i="2"/>
  <c r="AE993" i="2"/>
  <c r="AE5" i="2"/>
  <c r="AE213" i="2"/>
  <c r="AE237" i="2"/>
  <c r="AE297" i="2"/>
  <c r="AE309" i="2"/>
  <c r="AE393" i="2"/>
  <c r="AE493" i="2"/>
  <c r="AE509" i="2"/>
  <c r="AE561" i="2"/>
  <c r="AE565" i="2"/>
  <c r="AE729" i="2"/>
  <c r="AE777" i="2"/>
  <c r="AE813" i="2"/>
  <c r="AE861" i="2"/>
  <c r="AE921" i="2"/>
  <c r="F27" i="3"/>
  <c r="AE122" i="2"/>
  <c r="AE240" i="2"/>
  <c r="AE468" i="2"/>
  <c r="AE134" i="2"/>
  <c r="AE60" i="2"/>
  <c r="AE156" i="2"/>
  <c r="AE252" i="2"/>
  <c r="AE936" i="2"/>
  <c r="AD432" i="2"/>
  <c r="AE638" i="2"/>
  <c r="AE384" i="2"/>
  <c r="AE480" i="2"/>
  <c r="AE612" i="2"/>
  <c r="AE204" i="2"/>
  <c r="AE264" i="2"/>
  <c r="AE768" i="2"/>
  <c r="AE624" i="2"/>
  <c r="AE660" i="2"/>
  <c r="AE708" i="2"/>
  <c r="AE396" i="2"/>
  <c r="AE504" i="2"/>
  <c r="AE528" i="2"/>
  <c r="AE780" i="2"/>
  <c r="AE24" i="2"/>
  <c r="AE276" i="2"/>
  <c r="AE648" i="2"/>
  <c r="AE792" i="2"/>
  <c r="AE120" i="2"/>
  <c r="AE180" i="2"/>
  <c r="AE672" i="2"/>
  <c r="AE288" i="2"/>
  <c r="AE408" i="2"/>
  <c r="AE36" i="2"/>
  <c r="AE324" i="2"/>
  <c r="AE552" i="2"/>
  <c r="AE84" i="2"/>
  <c r="AE300" i="2"/>
  <c r="AE744" i="2"/>
  <c r="C27" i="3"/>
  <c r="AE14" i="2"/>
  <c r="AE816" i="2"/>
  <c r="AE905" i="2"/>
  <c r="AE110" i="2"/>
  <c r="AE266" i="2"/>
  <c r="AE494" i="2"/>
  <c r="AE830" i="2"/>
  <c r="AE542" i="2"/>
  <c r="AE878" i="2"/>
  <c r="AE170" i="2"/>
  <c r="AE446" i="2"/>
  <c r="AE26" i="2"/>
  <c r="AE182" i="2"/>
  <c r="AE590" i="2"/>
  <c r="AE926" i="2"/>
  <c r="AE74" i="2"/>
  <c r="AE686" i="2"/>
  <c r="AE974" i="2"/>
  <c r="AE362" i="2"/>
  <c r="AE734" i="2"/>
  <c r="AE927" i="2"/>
  <c r="AE269" i="2"/>
  <c r="AE533" i="2"/>
  <c r="AE653" i="2"/>
  <c r="AE761" i="2"/>
  <c r="AE929" i="2"/>
  <c r="AE949" i="2"/>
  <c r="AE757" i="2"/>
  <c r="AE637" i="2"/>
  <c r="AE601" i="2"/>
  <c r="AE541" i="2"/>
  <c r="AE361" i="2"/>
  <c r="AE277" i="2"/>
  <c r="AE584" i="2"/>
  <c r="AE713" i="2"/>
  <c r="AE872" i="2"/>
  <c r="AE990" i="2"/>
  <c r="AE971" i="2"/>
  <c r="AE947" i="2"/>
  <c r="AE863" i="2"/>
  <c r="AE815" i="2"/>
  <c r="AE719" i="2"/>
  <c r="AE671" i="2"/>
  <c r="AE479" i="2"/>
  <c r="AE323" i="2"/>
  <c r="AE287" i="2"/>
  <c r="AE203" i="2"/>
  <c r="AE119" i="2"/>
  <c r="AE71" i="2"/>
  <c r="AE35" i="2"/>
  <c r="AE670" i="2"/>
  <c r="AE166" i="2"/>
  <c r="AE118" i="2"/>
  <c r="AE353" i="2"/>
  <c r="AE548" i="2"/>
  <c r="AE616" i="2"/>
  <c r="AE785" i="2"/>
  <c r="AE824" i="2"/>
  <c r="AE728" i="2"/>
  <c r="AE680" i="2"/>
  <c r="AE560" i="2"/>
  <c r="AE404" i="2"/>
  <c r="AE332" i="2"/>
  <c r="AE320" i="2"/>
  <c r="AE212" i="2"/>
  <c r="AE200" i="2"/>
  <c r="AE44" i="2"/>
  <c r="AE799" i="2"/>
  <c r="AE607" i="2"/>
  <c r="AE427" i="2"/>
  <c r="AE391" i="2"/>
  <c r="AE355" i="2"/>
  <c r="AE307" i="2"/>
  <c r="AE271" i="2"/>
  <c r="AE259" i="2"/>
  <c r="AE247" i="2"/>
  <c r="AE211" i="2"/>
  <c r="AE187" i="2"/>
  <c r="AE175" i="2"/>
  <c r="AE163" i="2"/>
  <c r="AE115" i="2"/>
  <c r="AE67" i="2"/>
  <c r="AE55" i="2"/>
  <c r="AE43" i="2"/>
  <c r="AE19" i="2"/>
  <c r="AE954" i="2"/>
  <c r="AE846" i="2"/>
  <c r="AE102" i="2"/>
  <c r="AE90" i="2"/>
  <c r="AE54" i="2"/>
  <c r="AE689" i="2"/>
  <c r="AE629" i="2"/>
  <c r="AE221" i="2"/>
  <c r="AE161" i="2"/>
  <c r="AE89" i="2"/>
  <c r="AE53" i="2"/>
  <c r="AE41" i="2"/>
  <c r="AE412" i="2"/>
  <c r="AE136" i="2"/>
  <c r="AE100" i="2"/>
  <c r="AE76" i="2"/>
  <c r="AE591" i="2"/>
  <c r="AE495" i="2"/>
  <c r="AE447" i="2"/>
  <c r="AE423" i="2"/>
  <c r="AE363" i="2"/>
  <c r="AE339" i="2"/>
  <c r="AE147" i="2"/>
  <c r="AE99" i="2"/>
  <c r="AE51" i="2"/>
  <c r="AE348" i="2"/>
  <c r="AE149" i="2"/>
  <c r="AE337" i="2"/>
  <c r="AE356" i="2"/>
  <c r="AE702" i="2"/>
  <c r="AE712" i="2"/>
  <c r="AE969" i="2"/>
  <c r="AE998" i="2"/>
  <c r="AE941" i="2"/>
  <c r="AE38" i="2"/>
  <c r="AE144" i="2"/>
  <c r="AE360" i="2"/>
  <c r="AE40" i="2"/>
  <c r="AE68" i="2"/>
  <c r="AE77" i="2"/>
  <c r="AE216" i="2"/>
  <c r="AE581" i="2"/>
  <c r="AE628" i="2"/>
  <c r="AE125" i="2"/>
  <c r="AE152" i="2"/>
  <c r="AE340" i="2"/>
  <c r="AE725" i="2"/>
  <c r="AE953" i="2"/>
  <c r="AE218" i="2"/>
  <c r="AE228" i="2"/>
  <c r="AE516" i="2"/>
  <c r="AE912" i="2"/>
  <c r="AE88" i="2"/>
  <c r="AE312" i="2"/>
  <c r="AE669" i="2"/>
  <c r="AE745" i="2"/>
  <c r="AE793" i="2"/>
  <c r="AE869" i="2"/>
  <c r="AE897" i="2"/>
  <c r="AE944" i="2"/>
  <c r="AE847" i="2"/>
  <c r="AE559" i="2"/>
  <c r="AE443" i="2"/>
  <c r="AE359" i="2"/>
  <c r="AE343" i="2"/>
  <c r="AE303" i="2"/>
  <c r="AE291" i="2"/>
  <c r="AE275" i="2"/>
  <c r="AE195" i="2"/>
  <c r="AE131" i="2"/>
  <c r="AE83" i="2"/>
  <c r="AE979" i="2"/>
  <c r="AD979" i="2"/>
  <c r="AE963" i="2"/>
  <c r="AE871" i="2"/>
  <c r="AE855" i="2"/>
  <c r="AD855" i="2"/>
  <c r="AE823" i="2"/>
  <c r="AD823" i="2"/>
  <c r="AE747" i="2"/>
  <c r="AE731" i="2"/>
  <c r="AD731" i="2"/>
  <c r="AE715" i="2"/>
  <c r="AE675" i="2"/>
  <c r="AD675" i="2"/>
  <c r="AE667" i="2"/>
  <c r="AE643" i="2"/>
  <c r="AE635" i="2"/>
  <c r="AE547" i="2"/>
  <c r="AD547" i="2"/>
  <c r="AE539" i="2"/>
  <c r="AE487" i="2"/>
  <c r="AE455" i="2"/>
  <c r="AE994" i="2"/>
  <c r="AE986" i="2"/>
  <c r="AE978" i="2"/>
  <c r="AE966" i="2"/>
  <c r="AE962" i="2"/>
  <c r="AE950" i="2"/>
  <c r="AE946" i="2"/>
  <c r="AE938" i="2"/>
  <c r="AE934" i="2"/>
  <c r="AE922" i="2"/>
  <c r="AD999" i="2"/>
  <c r="AE999" i="2"/>
  <c r="AD983" i="2"/>
  <c r="AE983" i="2"/>
  <c r="AD967" i="2"/>
  <c r="AE967" i="2"/>
  <c r="AE935" i="2"/>
  <c r="AD935" i="2"/>
  <c r="AE919" i="2"/>
  <c r="AD919" i="2"/>
  <c r="AE903" i="2"/>
  <c r="AD903" i="2"/>
  <c r="AE887" i="2"/>
  <c r="AD887" i="2"/>
  <c r="AD951" i="2"/>
  <c r="AE951" i="2"/>
  <c r="AE335" i="2"/>
  <c r="AE351" i="2"/>
  <c r="AE367" i="2"/>
  <c r="AE383" i="2"/>
  <c r="AE399" i="2"/>
  <c r="AE415" i="2"/>
  <c r="AE431" i="2"/>
  <c r="AE451" i="2"/>
  <c r="AE467" i="2"/>
  <c r="AE483" i="2"/>
  <c r="AE499" i="2"/>
  <c r="AE515" i="2"/>
  <c r="AE531" i="2"/>
  <c r="AE563" i="2"/>
  <c r="AE579" i="2"/>
  <c r="AE595" i="2"/>
  <c r="AE611" i="2"/>
  <c r="AE627" i="2"/>
  <c r="AE659" i="2"/>
  <c r="AE691" i="2"/>
  <c r="AE707" i="2"/>
  <c r="AE723" i="2"/>
  <c r="AE739" i="2"/>
  <c r="AE755" i="2"/>
  <c r="AE771" i="2"/>
  <c r="AE787" i="2"/>
  <c r="AE803" i="2"/>
  <c r="AE819" i="2"/>
  <c r="AE835" i="2"/>
  <c r="AE851" i="2"/>
  <c r="AE867" i="2"/>
  <c r="AE891" i="2"/>
  <c r="AE911" i="2"/>
  <c r="AE931" i="2"/>
  <c r="AE955" i="2"/>
  <c r="AE975" i="2"/>
  <c r="AE995" i="2"/>
  <c r="AD539" i="2"/>
  <c r="AD635" i="2"/>
  <c r="AD667" i="2"/>
  <c r="AE471" i="2"/>
  <c r="AE503" i="2"/>
  <c r="AE519" i="2"/>
  <c r="AE535" i="2"/>
  <c r="AE551" i="2"/>
  <c r="AE567" i="2"/>
  <c r="AE583" i="2"/>
  <c r="AE599" i="2"/>
  <c r="AE615" i="2"/>
  <c r="AE631" i="2"/>
  <c r="AE647" i="2"/>
  <c r="AE663" i="2"/>
  <c r="AE679" i="2"/>
  <c r="AE695" i="2"/>
  <c r="AE711" i="2"/>
  <c r="AE727" i="2"/>
  <c r="AE743" i="2"/>
  <c r="AE759" i="2"/>
  <c r="AE775" i="2"/>
  <c r="AE791" i="2"/>
  <c r="AE807" i="2"/>
  <c r="AE839" i="2"/>
  <c r="AE875" i="2"/>
  <c r="AE895" i="2"/>
  <c r="AE915" i="2"/>
  <c r="AE939" i="2"/>
  <c r="AE959" i="2"/>
  <c r="AD715" i="2"/>
  <c r="AD747" i="2"/>
  <c r="AD871" i="2"/>
  <c r="AD963" i="2"/>
  <c r="AE507" i="2"/>
  <c r="AE523" i="2"/>
  <c r="AE555" i="2"/>
  <c r="AE571" i="2"/>
  <c r="AE587" i="2"/>
  <c r="AE603" i="2"/>
  <c r="AE619" i="2"/>
  <c r="AE651" i="2"/>
  <c r="AE683" i="2"/>
  <c r="AE699" i="2"/>
  <c r="AE763" i="2"/>
  <c r="AE779" i="2"/>
  <c r="AE795" i="2"/>
  <c r="AE811" i="2"/>
  <c r="AE827" i="2"/>
  <c r="AE843" i="2"/>
  <c r="AE859" i="2"/>
  <c r="AE879" i="2"/>
  <c r="AE899" i="2"/>
  <c r="AE923" i="2"/>
  <c r="AE943" i="2"/>
  <c r="AE987" i="2"/>
  <c r="AE918" i="2"/>
  <c r="AE914" i="2"/>
  <c r="AE906" i="2"/>
  <c r="AE902" i="2"/>
  <c r="AE898" i="2"/>
  <c r="AE890" i="2"/>
  <c r="AE886" i="2"/>
  <c r="AE882" i="2"/>
  <c r="AE874" i="2"/>
  <c r="AE870" i="2"/>
  <c r="AE866" i="2"/>
  <c r="AE858" i="2"/>
  <c r="AE854" i="2"/>
  <c r="AE850" i="2"/>
  <c r="AE842" i="2"/>
  <c r="AE838" i="2"/>
  <c r="AE834" i="2"/>
  <c r="AE826" i="2"/>
  <c r="AE822" i="2"/>
  <c r="AE818" i="2"/>
  <c r="AE810" i="2"/>
  <c r="AE806" i="2"/>
  <c r="AE802" i="2"/>
  <c r="AE794" i="2"/>
  <c r="AE790" i="2"/>
  <c r="AE786" i="2"/>
  <c r="AE778" i="2"/>
  <c r="AE774" i="2"/>
  <c r="AE770" i="2"/>
  <c r="AE762" i="2"/>
  <c r="AE758" i="2"/>
  <c r="AE754" i="2"/>
  <c r="AE746" i="2"/>
  <c r="AE742" i="2"/>
  <c r="AE738" i="2"/>
  <c r="AE730" i="2"/>
  <c r="AE726" i="2"/>
  <c r="AE722" i="2"/>
  <c r="AE714" i="2"/>
  <c r="AE710" i="2"/>
  <c r="AE706" i="2"/>
  <c r="AE698" i="2"/>
  <c r="AE694" i="2"/>
  <c r="AE690" i="2"/>
  <c r="AE682" i="2"/>
  <c r="AE678" i="2"/>
  <c r="AE674" i="2"/>
  <c r="AE666" i="2"/>
  <c r="AE662" i="2"/>
  <c r="AE658" i="2"/>
  <c r="AE650" i="2"/>
  <c r="AE646" i="2"/>
  <c r="AE642" i="2"/>
  <c r="AE634" i="2"/>
  <c r="AE630" i="2"/>
  <c r="AE626" i="2"/>
  <c r="AE618" i="2"/>
  <c r="AE614" i="2"/>
  <c r="AE610" i="2"/>
  <c r="AE602" i="2"/>
  <c r="AE598" i="2"/>
  <c r="AE594" i="2"/>
  <c r="AE586" i="2"/>
  <c r="AE582" i="2"/>
  <c r="AE578" i="2"/>
  <c r="AE570" i="2"/>
  <c r="AE566" i="2"/>
  <c r="AE562" i="2"/>
  <c r="AE554" i="2"/>
  <c r="AE550" i="2"/>
  <c r="AE546" i="2"/>
  <c r="AE538" i="2"/>
  <c r="AE534" i="2"/>
  <c r="AE530" i="2"/>
  <c r="AE522" i="2"/>
  <c r="AE518" i="2"/>
  <c r="AE514" i="2"/>
  <c r="AE506" i="2"/>
  <c r="AE502" i="2"/>
  <c r="AE498" i="2"/>
  <c r="AE490" i="2"/>
  <c r="AE486" i="2"/>
  <c r="AE482" i="2"/>
  <c r="AE474" i="2"/>
  <c r="AE470" i="2"/>
  <c r="AE466" i="2"/>
  <c r="AE458" i="2"/>
  <c r="AE454" i="2"/>
  <c r="AE450" i="2"/>
  <c r="AE442" i="2"/>
  <c r="AE438" i="2"/>
  <c r="AE434" i="2"/>
  <c r="AE430" i="2"/>
  <c r="AE422" i="2"/>
  <c r="AE418" i="2"/>
  <c r="AE414" i="2"/>
  <c r="AE406" i="2"/>
  <c r="AE402" i="2"/>
  <c r="AE398" i="2"/>
  <c r="AE390" i="2"/>
  <c r="AE386" i="2"/>
  <c r="AE382" i="2"/>
  <c r="AE374" i="2"/>
  <c r="AE370" i="2"/>
  <c r="AE366" i="2"/>
  <c r="AE358" i="2"/>
  <c r="AE354" i="2"/>
  <c r="AE350" i="2"/>
  <c r="AE342" i="2"/>
  <c r="AE338" i="2"/>
  <c r="AE334" i="2"/>
  <c r="AE326" i="2"/>
  <c r="AE322" i="2"/>
  <c r="AE318" i="2"/>
  <c r="AE310" i="2"/>
  <c r="AE306" i="2"/>
  <c r="AE302" i="2"/>
  <c r="AE294" i="2"/>
  <c r="AE290" i="2"/>
  <c r="AE286" i="2"/>
  <c r="AE278" i="2"/>
  <c r="AE274" i="2"/>
  <c r="AE270" i="2"/>
  <c r="AE262" i="2"/>
  <c r="AE258" i="2"/>
  <c r="AE254" i="2"/>
  <c r="AE246" i="2"/>
  <c r="AE242" i="2"/>
  <c r="AE238" i="2"/>
  <c r="AE230" i="2"/>
  <c r="AE226" i="2"/>
  <c r="AE222" i="2"/>
  <c r="AE214" i="2"/>
  <c r="AE210" i="2"/>
  <c r="AE206" i="2"/>
  <c r="AE194" i="2"/>
  <c r="AE190" i="2"/>
  <c r="AE178" i="2"/>
  <c r="AE174" i="2"/>
  <c r="AE162" i="2"/>
  <c r="AE158" i="2"/>
  <c r="AE146" i="2"/>
  <c r="AE142" i="2"/>
  <c r="AE130" i="2"/>
  <c r="AE114" i="2"/>
  <c r="AE98" i="2"/>
  <c r="AE82" i="2"/>
  <c r="AE66" i="2"/>
  <c r="AE50" i="2"/>
  <c r="AE34" i="2"/>
  <c r="AE18" i="2"/>
  <c r="O27" i="3"/>
  <c r="AE825" i="2"/>
  <c r="AE841" i="2"/>
  <c r="AE857" i="2"/>
  <c r="AE873" i="2"/>
  <c r="AE997" i="2"/>
  <c r="AE988" i="2"/>
  <c r="AE972" i="2"/>
  <c r="AE956" i="2"/>
  <c r="AE940" i="2"/>
  <c r="AE924" i="2"/>
  <c r="AE908" i="2"/>
  <c r="AE892" i="2"/>
  <c r="AE876" i="2"/>
  <c r="AE860" i="2"/>
  <c r="AE844" i="2"/>
  <c r="AE828" i="2"/>
  <c r="AE748" i="2"/>
  <c r="AE428" i="2"/>
  <c r="AE444" i="2"/>
  <c r="AE460" i="2"/>
  <c r="AE476" i="2"/>
  <c r="AE492" i="2"/>
  <c r="AE508" i="2"/>
  <c r="AE524" i="2"/>
  <c r="AE540" i="2"/>
  <c r="AE556" i="2"/>
  <c r="AE572" i="2"/>
  <c r="AE588" i="2"/>
  <c r="AE604" i="2"/>
  <c r="AE620" i="2"/>
  <c r="AE636" i="2"/>
  <c r="AE652" i="2"/>
  <c r="AE668" i="2"/>
  <c r="AE684" i="2"/>
  <c r="AE700" i="2"/>
  <c r="AE716" i="2"/>
  <c r="AE732" i="2"/>
  <c r="AE764" i="2"/>
  <c r="AE784" i="2"/>
  <c r="AE808" i="2"/>
  <c r="AE832" i="2"/>
  <c r="AE864" i="2"/>
  <c r="AE896" i="2"/>
  <c r="AE928" i="2"/>
  <c r="AE960" i="2"/>
  <c r="AE992" i="2"/>
  <c r="AD844" i="2"/>
  <c r="AD908" i="2"/>
  <c r="AD972" i="2"/>
  <c r="AD860" i="2"/>
  <c r="AD924" i="2"/>
  <c r="AD988" i="2"/>
  <c r="M8" i="3"/>
  <c r="AE996" i="2"/>
  <c r="AD996" i="2"/>
  <c r="AE980" i="2"/>
  <c r="AD980" i="2"/>
  <c r="AE964" i="2"/>
  <c r="AD964" i="2"/>
  <c r="AE948" i="2"/>
  <c r="AD948" i="2"/>
  <c r="AE932" i="2"/>
  <c r="AD932" i="2"/>
  <c r="AE916" i="2"/>
  <c r="AD916" i="2"/>
  <c r="AE900" i="2"/>
  <c r="AD900" i="2"/>
  <c r="AE884" i="2"/>
  <c r="AD884" i="2"/>
  <c r="AE868" i="2"/>
  <c r="AD868" i="2"/>
  <c r="AE852" i="2"/>
  <c r="AD852" i="2"/>
  <c r="AE836" i="2"/>
  <c r="AD836" i="2"/>
  <c r="AE820" i="2"/>
  <c r="AD820" i="2"/>
  <c r="AE804" i="2"/>
  <c r="AD804" i="2"/>
  <c r="AE788" i="2"/>
  <c r="AD788" i="2"/>
  <c r="AE772" i="2"/>
  <c r="AD772" i="2"/>
  <c r="AE856" i="2"/>
  <c r="AE888" i="2"/>
  <c r="AE920" i="2"/>
  <c r="AE952" i="2"/>
  <c r="AE984" i="2"/>
  <c r="AD828" i="2"/>
  <c r="AD892" i="2"/>
  <c r="AD956" i="2"/>
  <c r="C32" i="3" l="1"/>
  <c r="P46" i="3"/>
  <c r="Q46" i="3" s="1"/>
  <c r="J47" i="3"/>
  <c r="P47" i="3" s="1"/>
  <c r="M27" i="3"/>
  <c r="C42" i="1"/>
  <c r="C41" i="1" s="1"/>
  <c r="C43" i="1"/>
  <c r="J32" i="3"/>
  <c r="C49" i="3" l="1"/>
  <c r="P32" i="3"/>
  <c r="J48" i="3"/>
  <c r="P48" i="3" s="1"/>
  <c r="J49" i="3"/>
  <c r="P49" i="3" l="1"/>
  <c r="P50" i="3" s="1"/>
  <c r="C44" i="1"/>
  <c r="Q33" i="3"/>
  <c r="P52" i="3" l="1"/>
  <c r="C45" i="1" s="1"/>
</calcChain>
</file>

<file path=xl/sharedStrings.xml><?xml version="1.0" encoding="utf-8"?>
<sst xmlns="http://schemas.openxmlformats.org/spreadsheetml/2006/main" count="437" uniqueCount="302">
  <si>
    <t>Nachname</t>
  </si>
  <si>
    <t>Vorname</t>
  </si>
  <si>
    <t>Wettkampf</t>
  </si>
  <si>
    <t>Sprung</t>
  </si>
  <si>
    <t xml:space="preserve">Boden </t>
  </si>
  <si>
    <t>Barren</t>
  </si>
  <si>
    <t>Gymnastik mit Seil</t>
  </si>
  <si>
    <t>Gymnastik mit Ball</t>
  </si>
  <si>
    <t>Gymnastik mit Reifen</t>
  </si>
  <si>
    <t>Gymnastik mit Band</t>
  </si>
  <si>
    <t>Schwebe-balken</t>
  </si>
  <si>
    <t>Anmeldung</t>
  </si>
  <si>
    <t>Veranstalter:</t>
  </si>
  <si>
    <t>Titel:</t>
  </si>
  <si>
    <t>Termin:</t>
  </si>
  <si>
    <t>Ort:</t>
  </si>
  <si>
    <t>Veranstaltungsdaten</t>
  </si>
  <si>
    <t>Vereinsdaten</t>
  </si>
  <si>
    <t>Verein:</t>
  </si>
  <si>
    <t>Nachname:</t>
  </si>
  <si>
    <t>Vorname:</t>
  </si>
  <si>
    <t>Strasse:</t>
  </si>
  <si>
    <t>PLZ:</t>
  </si>
  <si>
    <t>Telefon:</t>
  </si>
  <si>
    <t>Telefax:</t>
  </si>
  <si>
    <t>eMail:</t>
  </si>
  <si>
    <t>Untertitel:</t>
  </si>
  <si>
    <t>Bezeichnung</t>
  </si>
  <si>
    <t>Versandkostenpauschale:</t>
  </si>
  <si>
    <t>Meldegebühr gesamt:</t>
  </si>
  <si>
    <t>Anmeldungsübersicht</t>
  </si>
  <si>
    <t>Meldegebühr:</t>
  </si>
  <si>
    <t>Teilnehmer gesamt:</t>
  </si>
  <si>
    <t>Mitarbeiter gesamt:</t>
  </si>
  <si>
    <t>Unterschrift:</t>
  </si>
  <si>
    <t>An den</t>
  </si>
  <si>
    <t>Turngau Staufen e.V.</t>
  </si>
  <si>
    <t>John-F.-Kennedy-Str. 32</t>
  </si>
  <si>
    <t>73037 Göppingen</t>
  </si>
  <si>
    <t>Anmeldeschluss:</t>
  </si>
  <si>
    <t>Anmeldedatum:</t>
  </si>
  <si>
    <t>Disziplinen</t>
  </si>
  <si>
    <t>Geburts-jahr</t>
  </si>
  <si>
    <t>WK-Nr.</t>
  </si>
  <si>
    <t>Lauf</t>
  </si>
  <si>
    <t>Weit-sprung</t>
  </si>
  <si>
    <t>Minimal:</t>
  </si>
  <si>
    <t>Maximal:</t>
  </si>
  <si>
    <t>Validierung Geburtsdatum</t>
  </si>
  <si>
    <t>Unvollständige Anmeldungen müssen wir leider unbearbeitet an Sie zurücksenden.</t>
  </si>
  <si>
    <t>Mitarbeiter</t>
  </si>
  <si>
    <t>Kaution pro Mitarbeiter:</t>
  </si>
  <si>
    <t>Disziplinen für Wahlwettkampf</t>
  </si>
  <si>
    <t>TSGV Albershausen</t>
  </si>
  <si>
    <t>TSV Baiereck-Nassach</t>
  </si>
  <si>
    <t>TV Birenbach</t>
  </si>
  <si>
    <t>TV Bünzwangen</t>
  </si>
  <si>
    <t>TV Diegelsberg</t>
  </si>
  <si>
    <t>TV Faurndau</t>
  </si>
  <si>
    <t>TV Ebersbach</t>
  </si>
  <si>
    <t>TSGV Hattenhofen</t>
  </si>
  <si>
    <t>TGV Holzhausen</t>
  </si>
  <si>
    <t>TV Rechberghausen</t>
  </si>
  <si>
    <t>TGV Roßwälden</t>
  </si>
  <si>
    <t>TSV Schlierbach</t>
  </si>
  <si>
    <t>TSV Sparwiesen</t>
  </si>
  <si>
    <t>TV Uhingen</t>
  </si>
  <si>
    <t>TSV Wäschenbeuren</t>
  </si>
  <si>
    <t>SC Weiler</t>
  </si>
  <si>
    <t>TSG Zell u.A.</t>
  </si>
  <si>
    <t>TV Bezgenriet</t>
  </si>
  <si>
    <t>GSV Dürnau</t>
  </si>
  <si>
    <t>TV Altenstadt</t>
  </si>
  <si>
    <t>Bezirk</t>
  </si>
  <si>
    <t>Termin</t>
  </si>
  <si>
    <t>Ausrichter</t>
  </si>
  <si>
    <t>Meldeschluss</t>
  </si>
  <si>
    <t>Ausrichter:</t>
  </si>
  <si>
    <t>Ort</t>
  </si>
  <si>
    <t>Meldeschluss + 1 Tag</t>
  </si>
  <si>
    <t>Durch die rechtzeitige Abgabe der Meldung ermöglichen Sie eine bessere Planung und Vorbereitung.</t>
  </si>
  <si>
    <t>TG Donzdorf</t>
  </si>
  <si>
    <t>TSV Eschenbach</t>
  </si>
  <si>
    <t>DJK Göppingen</t>
  </si>
  <si>
    <t>TS Göppingen</t>
  </si>
  <si>
    <t>TV Jahn Göppingen</t>
  </si>
  <si>
    <t>TSV Heiningen</t>
  </si>
  <si>
    <t>TV Holzheim</t>
  </si>
  <si>
    <t>TV Jebenhausen</t>
  </si>
  <si>
    <t>TV Nenningen</t>
  </si>
  <si>
    <t>TG Reichenbach u.R.</t>
  </si>
  <si>
    <t>TSG Salach</t>
  </si>
  <si>
    <t>TV Weißenstein</t>
  </si>
  <si>
    <t>FTSV Bad Ditzenbach-Gosbach</t>
  </si>
  <si>
    <t>TSV Bad Überkingen</t>
  </si>
  <si>
    <t>TG Böhmenkirch</t>
  </si>
  <si>
    <t>TV Deggingen</t>
  </si>
  <si>
    <t>TV Eybach</t>
  </si>
  <si>
    <t>TG Geislingen</t>
  </si>
  <si>
    <t>TB Gingen</t>
  </si>
  <si>
    <t>TSV Gruibingen</t>
  </si>
  <si>
    <t>SSV Hausen</t>
  </si>
  <si>
    <t>FTSV Kuchen</t>
  </si>
  <si>
    <t>TSV Kuchen</t>
  </si>
  <si>
    <t>TSV Süßen</t>
  </si>
  <si>
    <t>SpVgg Reichenbach i.T.</t>
  </si>
  <si>
    <t>TV Treffelhausen</t>
  </si>
  <si>
    <t>TV Unterböhringen</t>
  </si>
  <si>
    <t>Kaution für Mitarbeiter:</t>
  </si>
  <si>
    <t>Mannschaft</t>
  </si>
  <si>
    <t>Nr.</t>
  </si>
  <si>
    <t>Teilnehmer</t>
  </si>
  <si>
    <t>Mannschaften</t>
  </si>
  <si>
    <t>Zuschlag bei verspäteter Anmeldung:</t>
  </si>
  <si>
    <t>Mannschaften gesamt:</t>
  </si>
  <si>
    <t>Gebühr</t>
  </si>
  <si>
    <t>davon relevant für Mitarbeiter-Anzahl:</t>
  </si>
  <si>
    <t>Gesamt</t>
  </si>
  <si>
    <t>Erläuterung der Farb-Markierungen:</t>
  </si>
  <si>
    <t xml:space="preserve">Liebe Mitarbeiterin, lieber Mitarbeiter im Verein, </t>
  </si>
  <si>
    <t>Disziplinen für Mannschaftswettkampf</t>
  </si>
  <si>
    <t>Bezeich-nung</t>
  </si>
  <si>
    <t>Je 1 Mitarbeiter ist zu stellen pro:</t>
  </si>
  <si>
    <t>Die Zahlen auf dieser Seite werden aus Ihren Angaben auf den vorhergehenden Blättern</t>
  </si>
  <si>
    <t>automatisch errechnet</t>
  </si>
  <si>
    <t>Für die Höhe der Meldegebühr ist allein die Ausschreibung maßgeblich. Die aufgrund der Teilnehmer-Anmeldung automatisch auf dem Deckblatt dieses Formulars eingetragene Meldegebühr soll Ihnen die Arbeit erleichtern, dient aber lediglich zu ihrer Information. Bitte überprüfen Sie die automatisch errechnete Meldegebühr anhand der Angaben in der Ausschreibung.</t>
  </si>
  <si>
    <t>Hellgrüne Felder müssen vom Vereinsmitarbeiter bei der Anmeldung ausgefüllt werden</t>
  </si>
  <si>
    <t>Hellblaue Felder müssen vom Veranstalter vor Verteilung des Formulars ausgefüllt werden.</t>
  </si>
  <si>
    <t>Gelbe Felder werden automatisch berechnet, wenn die blauen und grünen Felder ausgefüllt wurden</t>
  </si>
  <si>
    <t>In weißen Feldern muß auf dem Ausdruck unterschrieben werden</t>
  </si>
  <si>
    <t>Noch ein Hinweis für die Excel-Experten: wir haben die einzelnen Seiten dieser Arbeitsmappe mit einem Kennwort geschützt, so dass nur die vorgesehenen, hellgrün hinterlegten  Felder geändert werden können. Wenn Sie der Meinung sind, dass Sie andere Felder ändern müssen - haben Sie eventuell das falsche Anmeldeformular. Setzen Sie sich dann bitte mit uns in Verbindung, um das richtige Formular zu erhalten. Wenn Sie nicht Micrsoft Excel, sondern ein anderes Programm zum Ausfüllen des Formulars verwenden, wirkt der Kennwort-Schutz eventuell nicht. Achten Sie dann unbedingt darauf, nur die grün hinterlegten Felder auszufüllen, um die automatische Übernahme ihrer Anmeldung in die Wettkampf-Datenbank nicht zu gefährden.</t>
  </si>
  <si>
    <t xml:space="preserve">dieses Anmeldungsformular für Microsoft Excel soll Ihnen und den Mitarbeitern des Turngaus die Arbeit erleichtern. Die in diesem Formular eingegebenen Daten übernehmen wir automatisch in das Programm WOTuS, mit dem die Unterlagen für die Wettkämpfe ausgedruckt, die Ergebnisse erfasst und dann Urkunden und Siegerlisten gedruckt werden. Achten Sie deshalb beim Ausfüllen nicht nur auf die richtige Schreibweise der Vor- und Nachnamen, sondern insbesondere auf die Angabe der richtigen Wettkampf-Nummer. </t>
  </si>
  <si>
    <t>= Anzahl Mitarbeiter (Kampfrichter):</t>
  </si>
  <si>
    <t>Straße</t>
  </si>
  <si>
    <t>PLZ</t>
  </si>
  <si>
    <t>Telefon</t>
  </si>
  <si>
    <t>E-Mail</t>
  </si>
  <si>
    <t>Fachgebiet</t>
  </si>
  <si>
    <t>Lizenz</t>
  </si>
  <si>
    <t>Achtung Neu!!! Pro 5 gemeldeten Teilnehmerinnen muss 1 Kampfrichter/in namentlich genannt werden. Die Anzahl der Kampfrichter/innen wird automatisch berechnet und wird auf der Seite "Übersicht" angezeigt.</t>
  </si>
  <si>
    <t>Bitte speichern Sie diese Excel-Arbeitsmappe als Datei unter folgendem Namen:</t>
  </si>
  <si>
    <t>Wenn Sie Fragen oder Probleme mit diesem Anmeldeformular haben:</t>
  </si>
  <si>
    <t>Aerobic</t>
  </si>
  <si>
    <t>Dance</t>
  </si>
  <si>
    <t>Gerätturnen männlich</t>
  </si>
  <si>
    <t>Gerätturnen weiblich</t>
  </si>
  <si>
    <t>Gymnastik und Tanz</t>
  </si>
  <si>
    <t>Leichtathletik</t>
  </si>
  <si>
    <t>Rhönradturnen</t>
  </si>
  <si>
    <t>TGM/TGW/SGW</t>
  </si>
  <si>
    <t>Trampolinturnen</t>
  </si>
  <si>
    <t>WK-Gymnastik</t>
  </si>
  <si>
    <t>Lizenz-Art</t>
  </si>
  <si>
    <t>Beschreibung</t>
  </si>
  <si>
    <t>A</t>
  </si>
  <si>
    <t>Bund</t>
  </si>
  <si>
    <t>B</t>
  </si>
  <si>
    <t>Land</t>
  </si>
  <si>
    <t>C</t>
  </si>
  <si>
    <t>Gau</t>
  </si>
  <si>
    <t>D</t>
  </si>
  <si>
    <t>Gau (nur Pflicht)</t>
  </si>
  <si>
    <t>LA</t>
  </si>
  <si>
    <t>Gerätturnen</t>
  </si>
  <si>
    <t>Gymnastik</t>
  </si>
  <si>
    <t>X</t>
  </si>
  <si>
    <t>Anzahl namentlich gemeldeter Mitarbeiter:</t>
  </si>
  <si>
    <t>Wahlwettkampf</t>
  </si>
  <si>
    <t>Mannschafts-WK</t>
  </si>
  <si>
    <t>Anzahl Disziplinen gewählt</t>
  </si>
  <si>
    <t>Anzahl Disziplinen erforderlich</t>
  </si>
  <si>
    <t>Bezirk 1</t>
  </si>
  <si>
    <t>Meldeverantwortlicher</t>
  </si>
  <si>
    <t>eMail</t>
  </si>
  <si>
    <t>Ansprechpartner</t>
  </si>
  <si>
    <t>Geschlecht</t>
  </si>
  <si>
    <t>Gerätebedarf:</t>
  </si>
  <si>
    <t>Art der Vorführung:</t>
  </si>
  <si>
    <t>Namen der Gruppe:</t>
  </si>
  <si>
    <t>Zuständiger Mitarbeiter:</t>
  </si>
  <si>
    <t>TSG Eislingen</t>
  </si>
  <si>
    <t>TV Winzingen</t>
  </si>
  <si>
    <t>m</t>
  </si>
  <si>
    <t>Validierung Geschlecht</t>
  </si>
  <si>
    <t>w</t>
  </si>
  <si>
    <t>TV Schlat</t>
  </si>
  <si>
    <t>TV Wangen</t>
  </si>
  <si>
    <t>SV Aichelberg</t>
  </si>
  <si>
    <t>P1</t>
  </si>
  <si>
    <t>P2</t>
  </si>
  <si>
    <t>P3</t>
  </si>
  <si>
    <t>P4</t>
  </si>
  <si>
    <t>P5</t>
  </si>
  <si>
    <t>P6</t>
  </si>
  <si>
    <t>P7</t>
  </si>
  <si>
    <t>Rope Skipping</t>
  </si>
  <si>
    <t>Gymnastik mit Keulen</t>
  </si>
  <si>
    <t>Rope Skip. Easy Jump</t>
  </si>
  <si>
    <t>Rope Skip. Speed</t>
  </si>
  <si>
    <t>Geburtsjahr</t>
  </si>
  <si>
    <t>WK</t>
  </si>
  <si>
    <t>Startpassnr</t>
  </si>
  <si>
    <t>Füllen Sie die grün hinterlegten Felder auf allen Seiten aus und speichern sie die Datei unter dem Namen, der auf dem Deckblatt unten angezeigt wird.</t>
  </si>
  <si>
    <t>P8</t>
  </si>
  <si>
    <t>P9</t>
  </si>
  <si>
    <t>P10</t>
  </si>
  <si>
    <t>E</t>
  </si>
  <si>
    <t>nur Gauebene</t>
  </si>
  <si>
    <t>Einzel WK-Nr.</t>
  </si>
  <si>
    <t>Mannschaft Nr.</t>
  </si>
  <si>
    <t>Mannschafts-WK-Nr.</t>
  </si>
  <si>
    <t>MWK</t>
  </si>
  <si>
    <t>Fest-Turnwart</t>
  </si>
  <si>
    <t>Vor- und Zuname:</t>
  </si>
  <si>
    <t>Mobil-Tel.:</t>
  </si>
  <si>
    <t>Anzahl Teilnehmer ermitteln und auf Deckblatt übertragen</t>
  </si>
  <si>
    <r>
      <t xml:space="preserve">Senden Sie die </t>
    </r>
    <r>
      <rPr>
        <b/>
        <sz val="8"/>
        <rFont val="Arial"/>
        <family val="2"/>
      </rPr>
      <t>vollständig</t>
    </r>
    <r>
      <rPr>
        <sz val="8"/>
        <rFont val="Arial"/>
        <family val="2"/>
      </rPr>
      <t xml:space="preserve"> ausgefüllte Datei per eMail an die auf dem Deckblatt angegebene Adresse.</t>
    </r>
  </si>
  <si>
    <t>Gehört Ihr Verein nicht zum Turngau Staufen e.V.,</t>
  </si>
  <si>
    <t>dann tragen Sie Ihren Verein und Turngau in die entsprechende Zeilen ein!</t>
  </si>
  <si>
    <t>anderer Verein:</t>
  </si>
  <si>
    <t>im Turngau:</t>
  </si>
  <si>
    <t>und senden Sie diese Datei per E-Mail mit Betreff "Anmeldung" an:</t>
  </si>
  <si>
    <t>TSV Adelberg-Oberberken</t>
  </si>
  <si>
    <t>TSV Bad Boll</t>
  </si>
  <si>
    <t>TSV Bartenbach</t>
  </si>
  <si>
    <t>TSV Hohenstaufen</t>
  </si>
  <si>
    <t>TSV Ottenbach</t>
  </si>
  <si>
    <t>SV Oberböhringen</t>
  </si>
  <si>
    <t>Name der Vereinsmannschaft(en):</t>
  </si>
  <si>
    <t>Gymnastik o. Hg. 1</t>
  </si>
  <si>
    <t>Gymnastik o. Hg. 2</t>
  </si>
  <si>
    <t>TV Börtlingen</t>
  </si>
  <si>
    <t>TPSG FA Göppingen</t>
  </si>
  <si>
    <t>SC Geislingen</t>
  </si>
  <si>
    <t>SV Geislingen</t>
  </si>
  <si>
    <t>07162 / 93233-10 (Angelika Allmendinger)</t>
  </si>
  <si>
    <t>Wurf</t>
  </si>
  <si>
    <t>Stoß</t>
  </si>
  <si>
    <t>Reck / Stufen-barren</t>
  </si>
  <si>
    <t>Hohenstadter SV</t>
  </si>
  <si>
    <t>TSV Obere Fils</t>
  </si>
  <si>
    <t>Bezirk 2</t>
  </si>
  <si>
    <t>Nachmeldeschluss</t>
  </si>
  <si>
    <t>Bearbeitungsgebühr bei verspäteter Anmeldung:</t>
  </si>
  <si>
    <t>Kürzel</t>
  </si>
  <si>
    <t>DTB-ID</t>
  </si>
  <si>
    <t>Mit der Abgabe der Anmeldung erkennen wir die Teilnahmebedingungen gemäß Ausschreibung an.</t>
  </si>
  <si>
    <t xml:space="preserve">Ich bestätige gleichzeitig, dass alle angemeldeten Teilnehmer Mitglied im anmeldenden Verein sind, </t>
  </si>
  <si>
    <t>dass uns für alle angemeldeten Teilnehmer die Einwilligung zur Übermittlung der angeforderten</t>
  </si>
  <si>
    <t>personenbezogenen Daten, zur Speicherung und Auswertung der Anmelde-/Teilnehmerdaten und</t>
  </si>
  <si>
    <t>und dass ich berechtigt bin, die Anmeldung und diese Erklärung im Namen des Vereins abgzugeben.</t>
  </si>
  <si>
    <t>Ergebnisse sowie zu deren Veröffentlichung z.B. im Internet durch den Turngau Staufen vorliegt</t>
  </si>
  <si>
    <t>Quali Mannschaft P-Stufen, Pflicht-6-Kampf, offene Klasse ab 12 Jahre</t>
  </si>
  <si>
    <t>Quali Einzel P-Stufen, Pflicht-4-Kampf, AK8</t>
  </si>
  <si>
    <t>Quali Einzel P-Stufen, Pflicht-4-Kampf, AK9</t>
  </si>
  <si>
    <t>Quali Einzel P-Stufen, Pflicht-5-Kampf, AK10</t>
  </si>
  <si>
    <t>Quali Einzel P-Stufen, Pflicht-5-Kampf, AK11</t>
  </si>
  <si>
    <t>Quali Einzel P-Stufen, Pflicht-6-Kampf, AK12</t>
  </si>
  <si>
    <t>Quali Einzel P-Stufen, Pflicht-6-Kampf, AK13</t>
  </si>
  <si>
    <t>Quali Einzel P-Stufen, Pflicht-6-Kampf, AK14 und älter</t>
  </si>
  <si>
    <t>Teilnehmer müssen eine DTB-ID und eine gültige Jahresmarke Gerätturnen Mannschaft haben!</t>
  </si>
  <si>
    <t>Teilnehmer müssen eine DTB-ID und eine gültige Jahresmarke Gerätturnen Einzel haben!</t>
  </si>
  <si>
    <t>Gau-Finale Gerätturnen</t>
  </si>
  <si>
    <t>Zahlung</t>
  </si>
  <si>
    <t>Zahlungsart:</t>
  </si>
  <si>
    <t>SEPA-Lastschriftmandat für wiederkehrende Zahlungen</t>
  </si>
  <si>
    <r>
      <t xml:space="preserve">Als Zahlungsweise für die Meldegebühren wird nur noch ein </t>
    </r>
    <r>
      <rPr>
        <b/>
        <sz val="8"/>
        <rFont val="Arial"/>
        <family val="2"/>
      </rPr>
      <t>SEPA-Lastschriftmandat für wiederkehrende Zahlungen</t>
    </r>
    <r>
      <rPr>
        <sz val="8"/>
        <rFont val="Arial"/>
        <family val="2"/>
      </rPr>
      <t xml:space="preserve"> akzeptiert.</t>
    </r>
  </si>
  <si>
    <t>Quali Mannschaft P-Stufen, Pflicht-4-Kampf, Juti E</t>
  </si>
  <si>
    <t>Quali Mannschaft P-Stufen, Pflicht-5-Kampf, Juti D</t>
  </si>
  <si>
    <t>Quali Mannschaft P-Stufen, Pflicht-6-Kampf, Juti C</t>
  </si>
  <si>
    <t>Meldegebühr pro Teilnehmer:</t>
  </si>
  <si>
    <t>Meldegebühr pro Mannschaft WK-Nr. 21908-21912:</t>
  </si>
  <si>
    <t>Meldegebühr pro Mannschaft WK-Nr. 21900:</t>
  </si>
  <si>
    <t>Meldegeld</t>
  </si>
  <si>
    <t>Eur</t>
  </si>
  <si>
    <t>bis 17 Jahre:</t>
  </si>
  <si>
    <t>ab 18 Jahre:</t>
  </si>
  <si>
    <t>© 2004-2023 Ing.-Büro Allmendinger, Salach.</t>
  </si>
  <si>
    <t>Donzdorf</t>
  </si>
  <si>
    <t>Meldegebühr für Teilnehmer:</t>
  </si>
  <si>
    <t>Meldegebühr für Mannschaften WK-Nr. 21900:</t>
  </si>
  <si>
    <t>Meldegebühr für Mannschaften WK-Nr. 21908-21912:</t>
  </si>
  <si>
    <t>pro Mannschaft WK-Nr. 21900:</t>
  </si>
  <si>
    <t>pro Teilnehmer im Einzelwettkampf:</t>
  </si>
  <si>
    <t>pro Mannschaft WK-Nr. 21908-21912:</t>
  </si>
  <si>
    <t>Die Anzahl zu stellender Kampfrichter entnehmen Sie bitte der Ausschreibung!</t>
  </si>
  <si>
    <t>Summe Meldegeld Teilnehmer auf Übersicht übertragen</t>
  </si>
  <si>
    <t>siehe Registerseite Teilnehmer</t>
  </si>
  <si>
    <t>doppelte Meldegebühr pro Teilnehmer</t>
  </si>
  <si>
    <t>Meldegeld Einzel-WK</t>
  </si>
  <si>
    <t>Anmeldung_TGSA_2023_GTw</t>
  </si>
  <si>
    <t>weiblich</t>
  </si>
  <si>
    <t>anmeldung.GTw@turngau-staufen.de</t>
  </si>
  <si>
    <t>Quali Einzel P-Stufen weiblich, Pflicht-4-Kampf, AK7</t>
  </si>
  <si>
    <t>Rahmenwettkampf Einzel P-Stufen, AK7</t>
  </si>
  <si>
    <t>Rahmenwettkampf Einzel P-Stufen, AK8</t>
  </si>
  <si>
    <t>Rahmenwettkampf Einzel P-Stufen, AK9</t>
  </si>
  <si>
    <t>Rahmenwettkampf Einzel P-Stufen, AK10</t>
  </si>
  <si>
    <t>Rahmenwettkampf Einzel P-Stufen, AK11</t>
  </si>
  <si>
    <t>Rahmenwettkampf Einzel P-Stufen, AK12</t>
  </si>
  <si>
    <t>Rahmenwettkampf Einzel P-Stufen, AK13</t>
  </si>
  <si>
    <t>Rahmenwettkampf Einzel P-Stufen, AK14 und älter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</si>
</sst>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DM&quot;"/>
    <numFmt numFmtId="165" formatCode="d/\ mmmm\ yyyy"/>
    <numFmt numFmtId="166" formatCode="#,##0.00\ &quot;€&quot;"/>
    <numFmt numFmtId="167" formatCode="#,##0.00\ [$€-1]"/>
    <numFmt numFmtId="168" formatCode="[$-F800]dddd\,\ mmmm\ dd\,\ yyyy"/>
    <numFmt numFmtId="169" formatCode="_-* #,##0.00\ [$€]_-;\-* #,##0.00\ [$€]_-;_-* &quot;-&quot;??\ [$€]_-;_-@_-"/>
  </numFmts>
  <fonts count="33" x14ac:knownFonts="1">
    <font>
      <sz val="10"/>
      <name val="Arial"/>
    </font>
    <font>
      <sz val="10"/>
      <name val="Arial"/>
      <family val="2"/>
    </font>
    <font>
      <sz val="9"/>
      <name val="Arial"/>
      <family val="2"/>
    </font>
    <font>
      <sz val="8"/>
      <name val="Arial"/>
      <family val="2"/>
    </font>
    <font>
      <b/>
      <sz val="8"/>
      <name val="Arial"/>
      <family val="2"/>
    </font>
    <font>
      <b/>
      <sz val="10"/>
      <name val="Arial"/>
      <family val="2"/>
    </font>
    <font>
      <sz val="14"/>
      <name val="Arial"/>
      <family val="2"/>
    </font>
    <font>
      <b/>
      <sz val="14"/>
      <name val="Arial"/>
      <family val="2"/>
    </font>
    <font>
      <u/>
      <sz val="10"/>
      <color indexed="12"/>
      <name val="Arial"/>
      <family val="2"/>
    </font>
    <font>
      <sz val="10"/>
      <name val="Arial"/>
      <family val="2"/>
    </font>
    <font>
      <b/>
      <sz val="10"/>
      <color indexed="10"/>
      <name val="Arial"/>
      <family val="2"/>
    </font>
    <font>
      <sz val="6"/>
      <name val="Arial"/>
      <family val="2"/>
    </font>
    <font>
      <sz val="10"/>
      <color indexed="22"/>
      <name val="Arial"/>
      <family val="2"/>
    </font>
    <font>
      <sz val="9"/>
      <color indexed="22"/>
      <name val="Arial"/>
      <family val="2"/>
    </font>
    <font>
      <b/>
      <sz val="10"/>
      <color indexed="22"/>
      <name val="Arial"/>
      <family val="2"/>
    </font>
    <font>
      <sz val="12"/>
      <name val="Arial"/>
      <family val="2"/>
    </font>
    <font>
      <sz val="8"/>
      <name val="Arial"/>
      <family val="2"/>
    </font>
    <font>
      <sz val="9"/>
      <name val="Arial"/>
      <family val="2"/>
    </font>
    <font>
      <sz val="8"/>
      <color indexed="12"/>
      <name val="Arial"/>
      <family val="2"/>
    </font>
    <font>
      <sz val="14"/>
      <name val="Arial"/>
      <family val="2"/>
    </font>
    <font>
      <sz val="8"/>
      <color indexed="43"/>
      <name val="Arial"/>
      <family val="2"/>
    </font>
    <font>
      <u/>
      <sz val="8"/>
      <name val="Arial"/>
      <family val="2"/>
    </font>
    <font>
      <b/>
      <sz val="12"/>
      <name val="Arial"/>
      <family val="2"/>
    </font>
    <font>
      <b/>
      <sz val="8"/>
      <color indexed="10"/>
      <name val="Arial"/>
      <family val="2"/>
    </font>
    <font>
      <sz val="8"/>
      <color indexed="10"/>
      <name val="Arial"/>
      <family val="2"/>
    </font>
    <font>
      <sz val="10"/>
      <color indexed="55"/>
      <name val="Arial"/>
      <family val="2"/>
    </font>
    <font>
      <b/>
      <i/>
      <sz val="10"/>
      <name val="Arial"/>
      <family val="2"/>
    </font>
    <font>
      <b/>
      <sz val="9"/>
      <name val="Arial"/>
      <family val="2"/>
    </font>
    <font>
      <sz val="10"/>
      <color indexed="13"/>
      <name val="Arial"/>
      <family val="2"/>
    </font>
    <font>
      <sz val="12"/>
      <name val="Arial"/>
      <family val="2"/>
    </font>
    <font>
      <u/>
      <sz val="10"/>
      <color indexed="12"/>
      <name val="Arial"/>
      <family val="2"/>
    </font>
    <font>
      <sz val="10"/>
      <color rgb="FFFF0000"/>
      <name val="Arial"/>
      <family val="2"/>
    </font>
    <font>
      <b/>
      <sz val="9"/>
      <color indexed="10"/>
      <name val="Arial"/>
      <family val="2"/>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2"/>
        <bgColor indexed="27"/>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dotted">
        <color indexed="64"/>
      </top>
      <bottom/>
      <diagonal/>
    </border>
    <border>
      <left style="thin">
        <color indexed="63"/>
      </left>
      <right style="thin">
        <color indexed="63"/>
      </right>
      <top style="dotted">
        <color indexed="63"/>
      </top>
      <bottom style="dotted">
        <color indexed="63"/>
      </bottom>
      <diagonal/>
    </border>
    <border>
      <left style="thin">
        <color indexed="63"/>
      </left>
      <right style="thin">
        <color indexed="63"/>
      </right>
      <top style="thin">
        <color indexed="63"/>
      </top>
      <bottom style="dotted">
        <color indexed="63"/>
      </bottom>
      <diagonal/>
    </border>
  </borders>
  <cellStyleXfs count="3">
    <xf numFmtId="0" fontId="0" fillId="0" borderId="0"/>
    <xf numFmtId="16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23">
    <xf numFmtId="0" fontId="0" fillId="0" borderId="0" xfId="0"/>
    <xf numFmtId="0" fontId="0" fillId="2" borderId="0" xfId="0" applyFill="1"/>
    <xf numFmtId="0" fontId="0" fillId="0" borderId="0" xfId="0" applyAlignment="1">
      <alignment horizontal="center"/>
    </xf>
    <xf numFmtId="0" fontId="5" fillId="0" borderId="0" xfId="0" applyFont="1"/>
    <xf numFmtId="0" fontId="7" fillId="0" borderId="0" xfId="0" applyFont="1"/>
    <xf numFmtId="0" fontId="0" fillId="0" borderId="0" xfId="0" applyAlignment="1">
      <alignment horizontal="right"/>
    </xf>
    <xf numFmtId="0" fontId="5" fillId="2" borderId="0" xfId="0" applyFont="1" applyFill="1"/>
    <xf numFmtId="0" fontId="0" fillId="2" borderId="0" xfId="0" applyFill="1" applyAlignment="1">
      <alignment horizontal="right"/>
    </xf>
    <xf numFmtId="164" fontId="0" fillId="0" borderId="0" xfId="0" applyNumberFormat="1" applyAlignment="1">
      <alignment horizontal="right"/>
    </xf>
    <xf numFmtId="0" fontId="6" fillId="0" borderId="0" xfId="0" applyFont="1" applyAlignment="1">
      <alignment horizontal="left"/>
    </xf>
    <xf numFmtId="0" fontId="9" fillId="0" borderId="0" xfId="0" applyFont="1" applyAlignment="1">
      <alignment horizontal="left"/>
    </xf>
    <xf numFmtId="0" fontId="9" fillId="0" borderId="0" xfId="0" applyFont="1"/>
    <xf numFmtId="0" fontId="2" fillId="0" borderId="0" xfId="0" applyFont="1" applyAlignment="1">
      <alignment horizontal="left"/>
    </xf>
    <xf numFmtId="0" fontId="2" fillId="0" borderId="0" xfId="0" applyFont="1"/>
    <xf numFmtId="0" fontId="2" fillId="0" borderId="0" xfId="0" applyFont="1" applyAlignment="1">
      <alignment horizontal="center"/>
    </xf>
    <xf numFmtId="0" fontId="0" fillId="3" borderId="0" xfId="0" applyFill="1" applyAlignment="1">
      <alignment horizontal="center"/>
    </xf>
    <xf numFmtId="0" fontId="9" fillId="0" borderId="0" xfId="0" applyFont="1" applyAlignment="1">
      <alignment horizontal="right"/>
    </xf>
    <xf numFmtId="0" fontId="5" fillId="3" borderId="0" xfId="0" applyFont="1" applyFill="1" applyAlignment="1">
      <alignment horizontal="center"/>
    </xf>
    <xf numFmtId="0" fontId="0" fillId="4" borderId="2" xfId="0" applyFill="1" applyBorder="1" applyAlignment="1" applyProtection="1">
      <alignment horizontal="center"/>
      <protection locked="0"/>
    </xf>
    <xf numFmtId="0" fontId="0" fillId="4" borderId="2" xfId="0" applyFill="1" applyBorder="1" applyProtection="1">
      <protection locked="0"/>
    </xf>
    <xf numFmtId="0" fontId="3" fillId="2" borderId="3" xfId="0" applyFont="1" applyFill="1" applyBorder="1" applyAlignment="1">
      <alignment wrapText="1"/>
    </xf>
    <xf numFmtId="0" fontId="3" fillId="2" borderId="3" xfId="0" applyFont="1" applyFill="1" applyBorder="1" applyAlignment="1">
      <alignment horizontal="center" wrapText="1"/>
    </xf>
    <xf numFmtId="0" fontId="0" fillId="2" borderId="0" xfId="0" applyFill="1" applyAlignment="1">
      <alignment wrapText="1"/>
    </xf>
    <xf numFmtId="0" fontId="4" fillId="2" borderId="4" xfId="0" applyFont="1" applyFill="1" applyBorder="1" applyAlignment="1">
      <alignment horizontal="left"/>
    </xf>
    <xf numFmtId="0" fontId="5" fillId="2" borderId="5" xfId="0" applyFont="1" applyFill="1" applyBorder="1" applyAlignment="1">
      <alignment horizontal="center"/>
    </xf>
    <xf numFmtId="0" fontId="5" fillId="2" borderId="6" xfId="0" applyFont="1" applyFill="1" applyBorder="1" applyAlignment="1">
      <alignment horizontal="center"/>
    </xf>
    <xf numFmtId="0" fontId="4" fillId="2" borderId="5" xfId="0" applyFont="1" applyFill="1" applyBorder="1"/>
    <xf numFmtId="14" fontId="4" fillId="2" borderId="6" xfId="0" applyNumberFormat="1" applyFont="1" applyFill="1" applyBorder="1" applyAlignment="1">
      <alignment horizontal="center"/>
    </xf>
    <xf numFmtId="14" fontId="3" fillId="2" borderId="3" xfId="0" applyNumberFormat="1" applyFont="1" applyFill="1" applyBorder="1" applyAlignment="1">
      <alignment horizontal="center" wrapText="1"/>
    </xf>
    <xf numFmtId="0" fontId="4" fillId="2" borderId="7" xfId="0" applyFont="1" applyFill="1" applyBorder="1" applyAlignment="1">
      <alignment horizontal="center"/>
    </xf>
    <xf numFmtId="0" fontId="3" fillId="0" borderId="0" xfId="0" applyFont="1"/>
    <xf numFmtId="0" fontId="3" fillId="0" borderId="0" xfId="0" quotePrefix="1" applyFont="1"/>
    <xf numFmtId="0" fontId="3" fillId="0" borderId="0" xfId="0" applyFont="1" applyAlignment="1">
      <alignment horizontal="right"/>
    </xf>
    <xf numFmtId="0" fontId="3" fillId="0" borderId="0" xfId="0" applyFont="1" applyAlignment="1">
      <alignment horizontal="left"/>
    </xf>
    <xf numFmtId="0" fontId="5" fillId="0" borderId="0" xfId="0" quotePrefix="1" applyFont="1" applyAlignment="1">
      <alignment horizontal="left"/>
    </xf>
    <xf numFmtId="0" fontId="5" fillId="2" borderId="5" xfId="0" applyFont="1" applyFill="1" applyBorder="1" applyAlignment="1">
      <alignment horizontal="right"/>
    </xf>
    <xf numFmtId="0" fontId="5" fillId="3" borderId="5" xfId="0" applyFont="1" applyFill="1" applyBorder="1" applyAlignment="1">
      <alignment horizontal="center"/>
    </xf>
    <xf numFmtId="0" fontId="5" fillId="2" borderId="5" xfId="0" applyFont="1" applyFill="1" applyBorder="1"/>
    <xf numFmtId="0" fontId="0" fillId="2" borderId="5" xfId="0" applyFill="1" applyBorder="1" applyAlignment="1">
      <alignment horizontal="center"/>
    </xf>
    <xf numFmtId="0" fontId="0" fillId="2" borderId="5" xfId="0" applyFill="1" applyBorder="1"/>
    <xf numFmtId="0" fontId="4" fillId="2" borderId="5" xfId="0" applyFont="1" applyFill="1" applyBorder="1" applyAlignment="1">
      <alignment horizontal="left"/>
    </xf>
    <xf numFmtId="0" fontId="11" fillId="0" borderId="0" xfId="0" quotePrefix="1" applyFont="1"/>
    <xf numFmtId="49" fontId="5" fillId="4" borderId="0" xfId="0" applyNumberFormat="1" applyFont="1" applyFill="1" applyAlignment="1" applyProtection="1">
      <alignment horizontal="center"/>
      <protection locked="0"/>
    </xf>
    <xf numFmtId="49" fontId="0" fillId="4" borderId="0" xfId="0" applyNumberFormat="1" applyFill="1" applyAlignment="1" applyProtection="1">
      <alignment horizontal="center"/>
      <protection locked="0"/>
    </xf>
    <xf numFmtId="164" fontId="12" fillId="0" borderId="0" xfId="0" applyNumberFormat="1" applyFont="1" applyAlignment="1">
      <alignment horizontal="center"/>
    </xf>
    <xf numFmtId="164" fontId="13" fillId="0" borderId="0" xfId="0" applyNumberFormat="1" applyFont="1" applyAlignment="1">
      <alignment horizontal="center"/>
    </xf>
    <xf numFmtId="0" fontId="15" fillId="4" borderId="2" xfId="0" applyFont="1" applyFill="1" applyBorder="1" applyProtection="1">
      <protection locked="0"/>
    </xf>
    <xf numFmtId="1" fontId="15" fillId="4" borderId="2" xfId="0" applyNumberFormat="1" applyFont="1" applyFill="1" applyBorder="1" applyAlignment="1" applyProtection="1">
      <alignment horizontal="center"/>
      <protection locked="0"/>
    </xf>
    <xf numFmtId="0" fontId="15" fillId="4" borderId="2" xfId="0" applyFont="1" applyFill="1" applyBorder="1" applyAlignment="1" applyProtection="1">
      <alignment horizontal="center"/>
      <protection locked="0"/>
    </xf>
    <xf numFmtId="0" fontId="15" fillId="5" borderId="0" xfId="0" applyFont="1" applyFill="1"/>
    <xf numFmtId="0" fontId="15" fillId="0" borderId="0" xfId="0" applyFont="1"/>
    <xf numFmtId="0" fontId="16" fillId="0" borderId="0" xfId="0" applyFont="1" applyAlignment="1">
      <alignment vertical="top" wrapText="1"/>
    </xf>
    <xf numFmtId="0" fontId="3" fillId="0" borderId="0" xfId="0" applyFont="1" applyAlignment="1">
      <alignment horizontal="left" wrapText="1"/>
    </xf>
    <xf numFmtId="0" fontId="16" fillId="0" borderId="0" xfId="0" applyFont="1"/>
    <xf numFmtId="0" fontId="16" fillId="6" borderId="7" xfId="0" applyFont="1" applyFill="1" applyBorder="1" applyAlignment="1">
      <alignment horizontal="center"/>
    </xf>
    <xf numFmtId="0" fontId="16" fillId="4" borderId="7" xfId="0" applyFont="1" applyFill="1" applyBorder="1" applyAlignment="1">
      <alignment horizontal="center"/>
    </xf>
    <xf numFmtId="0" fontId="16" fillId="3" borderId="7" xfId="0" applyFont="1" applyFill="1" applyBorder="1" applyAlignment="1">
      <alignment horizontal="center"/>
    </xf>
    <xf numFmtId="0" fontId="0" fillId="0" borderId="7" xfId="0" applyBorder="1" applyAlignment="1">
      <alignment horizontal="center"/>
    </xf>
    <xf numFmtId="0" fontId="3" fillId="0" borderId="0" xfId="0" applyFont="1" applyAlignment="1">
      <alignment vertical="top"/>
    </xf>
    <xf numFmtId="0" fontId="0" fillId="0" borderId="1" xfId="0" applyBorder="1"/>
    <xf numFmtId="0" fontId="10" fillId="2" borderId="0" xfId="0" applyFont="1" applyFill="1"/>
    <xf numFmtId="0" fontId="17" fillId="2" borderId="0" xfId="0" applyFont="1" applyFill="1" applyAlignment="1">
      <alignment horizontal="left"/>
    </xf>
    <xf numFmtId="0" fontId="17" fillId="2" borderId="0" xfId="0" applyFont="1" applyFill="1"/>
    <xf numFmtId="0" fontId="17" fillId="0" borderId="0" xfId="0" applyFont="1"/>
    <xf numFmtId="0" fontId="0" fillId="6" borderId="0" xfId="0" applyFill="1" applyAlignment="1">
      <alignment horizontal="center"/>
    </xf>
    <xf numFmtId="0" fontId="0" fillId="6" borderId="0" xfId="0" applyFill="1"/>
    <xf numFmtId="0" fontId="9" fillId="0" borderId="0" xfId="0" applyFont="1" applyAlignment="1">
      <alignment horizontal="center"/>
    </xf>
    <xf numFmtId="0" fontId="5" fillId="0" borderId="0" xfId="0" applyFont="1" applyAlignment="1">
      <alignment horizontal="center"/>
    </xf>
    <xf numFmtId="164" fontId="12" fillId="6" borderId="0" xfId="0" applyNumberFormat="1" applyFont="1" applyFill="1" applyAlignment="1">
      <alignment horizontal="center"/>
    </xf>
    <xf numFmtId="0" fontId="12" fillId="6" borderId="0" xfId="0" applyFont="1" applyFill="1" applyAlignment="1">
      <alignment horizontal="center"/>
    </xf>
    <xf numFmtId="164" fontId="14" fillId="0" borderId="5" xfId="0" applyNumberFormat="1" applyFont="1" applyBorder="1" applyAlignment="1">
      <alignment horizontal="center"/>
    </xf>
    <xf numFmtId="0" fontId="5" fillId="0" borderId="5" xfId="0" applyFont="1" applyBorder="1" applyAlignment="1">
      <alignment horizontal="center"/>
    </xf>
    <xf numFmtId="164" fontId="12" fillId="2" borderId="5" xfId="0" applyNumberFormat="1" applyFont="1" applyFill="1" applyBorder="1" applyAlignment="1">
      <alignment horizontal="center"/>
    </xf>
    <xf numFmtId="164" fontId="0" fillId="0" borderId="0" xfId="0" applyNumberFormat="1"/>
    <xf numFmtId="164" fontId="5" fillId="0" borderId="0" xfId="0" applyNumberFormat="1" applyFont="1"/>
    <xf numFmtId="167" fontId="0" fillId="6" borderId="0" xfId="0" applyNumberFormat="1" applyFill="1" applyAlignment="1">
      <alignment horizontal="right"/>
    </xf>
    <xf numFmtId="167" fontId="0" fillId="0" borderId="0" xfId="0" applyNumberFormat="1" applyAlignment="1">
      <alignment horizontal="right"/>
    </xf>
    <xf numFmtId="164" fontId="18" fillId="0" borderId="0" xfId="0" applyNumberFormat="1" applyFont="1"/>
    <xf numFmtId="167" fontId="0" fillId="3" borderId="0" xfId="0" applyNumberFormat="1" applyFill="1" applyAlignment="1">
      <alignment horizontal="right"/>
    </xf>
    <xf numFmtId="164" fontId="10" fillId="0" borderId="0" xfId="0" applyNumberFormat="1" applyFont="1"/>
    <xf numFmtId="0" fontId="10" fillId="0" borderId="0" xfId="0" applyFont="1"/>
    <xf numFmtId="0" fontId="12" fillId="3" borderId="0" xfId="0" applyFont="1" applyFill="1" applyAlignment="1" applyProtection="1">
      <alignment horizontal="center"/>
      <protection hidden="1"/>
    </xf>
    <xf numFmtId="0" fontId="14" fillId="3" borderId="5" xfId="0" applyFont="1" applyFill="1" applyBorder="1" applyAlignment="1">
      <alignment horizontal="center"/>
    </xf>
    <xf numFmtId="165" fontId="0" fillId="4" borderId="1" xfId="0" applyNumberFormat="1" applyFill="1" applyBorder="1" applyAlignment="1" applyProtection="1">
      <alignment horizontal="center"/>
      <protection locked="0"/>
    </xf>
    <xf numFmtId="0" fontId="19" fillId="0" borderId="0" xfId="0" applyFont="1"/>
    <xf numFmtId="0" fontId="1" fillId="0" borderId="0" xfId="0" applyFont="1"/>
    <xf numFmtId="14" fontId="0" fillId="0" borderId="0" xfId="0" applyNumberFormat="1"/>
    <xf numFmtId="14" fontId="20" fillId="2" borderId="0" xfId="0" applyNumberFormat="1" applyFont="1" applyFill="1"/>
    <xf numFmtId="0" fontId="0" fillId="2" borderId="0" xfId="0" applyFill="1" applyAlignment="1">
      <alignment horizontal="right" vertical="center"/>
    </xf>
    <xf numFmtId="0" fontId="4" fillId="0" borderId="0" xfId="0" applyFont="1"/>
    <xf numFmtId="0" fontId="4" fillId="2" borderId="8" xfId="0" applyFont="1" applyFill="1" applyBorder="1" applyAlignment="1">
      <alignment horizontal="center"/>
    </xf>
    <xf numFmtId="0" fontId="4" fillId="2" borderId="8" xfId="0" applyFont="1" applyFill="1" applyBorder="1"/>
    <xf numFmtId="0" fontId="0" fillId="2" borderId="2" xfId="0" applyFill="1" applyBorder="1" applyAlignment="1">
      <alignment horizontal="center"/>
    </xf>
    <xf numFmtId="0" fontId="0" fillId="2" borderId="9" xfId="0" applyFill="1" applyBorder="1" applyAlignment="1">
      <alignment horizontal="center"/>
    </xf>
    <xf numFmtId="0" fontId="0" fillId="4" borderId="9" xfId="0" applyFill="1" applyBorder="1" applyProtection="1">
      <protection locked="0"/>
    </xf>
    <xf numFmtId="0" fontId="0" fillId="2" borderId="3" xfId="0" applyFill="1" applyBorder="1" applyAlignment="1">
      <alignment horizontal="center"/>
    </xf>
    <xf numFmtId="0" fontId="0" fillId="4" borderId="3" xfId="0" applyFill="1" applyBorder="1" applyAlignment="1" applyProtection="1">
      <alignment horizontal="center"/>
      <protection locked="0"/>
    </xf>
    <xf numFmtId="0" fontId="16" fillId="2" borderId="10" xfId="0" applyFont="1" applyFill="1" applyBorder="1" applyAlignment="1">
      <alignment horizontal="center"/>
    </xf>
    <xf numFmtId="0" fontId="16" fillId="2" borderId="10" xfId="0" applyFont="1" applyFill="1" applyBorder="1"/>
    <xf numFmtId="167" fontId="1" fillId="6" borderId="0" xfId="0" applyNumberFormat="1" applyFont="1" applyFill="1" applyAlignment="1">
      <alignment horizontal="right"/>
    </xf>
    <xf numFmtId="0" fontId="10" fillId="2" borderId="0" xfId="0" applyFont="1" applyFill="1" applyAlignment="1">
      <alignment horizontal="center"/>
    </xf>
    <xf numFmtId="167" fontId="1" fillId="0" borderId="0" xfId="0" applyNumberFormat="1" applyFont="1" applyAlignment="1">
      <alignment horizontal="right"/>
    </xf>
    <xf numFmtId="166" fontId="5" fillId="3" borderId="0" xfId="0" applyNumberFormat="1" applyFont="1" applyFill="1" applyAlignment="1">
      <alignment horizontal="center"/>
    </xf>
    <xf numFmtId="0" fontId="5" fillId="6" borderId="0" xfId="0" applyFont="1" applyFill="1" applyAlignment="1">
      <alignment horizontal="center"/>
    </xf>
    <xf numFmtId="0" fontId="21" fillId="0" borderId="0" xfId="0" applyFont="1" applyAlignment="1">
      <alignment horizontal="left"/>
    </xf>
    <xf numFmtId="0" fontId="9" fillId="0" borderId="0" xfId="0" quotePrefix="1" applyFont="1" applyAlignment="1">
      <alignment horizontal="left"/>
    </xf>
    <xf numFmtId="0" fontId="16" fillId="2" borderId="11" xfId="0" applyFont="1" applyFill="1" applyBorder="1" applyAlignment="1">
      <alignment horizontal="center"/>
    </xf>
    <xf numFmtId="0" fontId="16" fillId="2" borderId="11" xfId="0" applyFont="1" applyFill="1" applyBorder="1"/>
    <xf numFmtId="0" fontId="15" fillId="4" borderId="3" xfId="0" applyFont="1" applyFill="1" applyBorder="1" applyAlignment="1" applyProtection="1">
      <alignment horizontal="center"/>
      <protection locked="0"/>
    </xf>
    <xf numFmtId="0" fontId="3" fillId="2" borderId="10" xfId="0" applyFont="1" applyFill="1" applyBorder="1" applyAlignment="1">
      <alignment horizontal="center" wrapText="1"/>
    </xf>
    <xf numFmtId="0" fontId="15" fillId="4" borderId="9" xfId="0" applyFont="1" applyFill="1" applyBorder="1" applyAlignment="1" applyProtection="1">
      <alignment horizontal="center"/>
      <protection locked="0"/>
    </xf>
    <xf numFmtId="0" fontId="0" fillId="2" borderId="7" xfId="0" applyFill="1" applyBorder="1" applyAlignment="1">
      <alignment horizontal="center"/>
    </xf>
    <xf numFmtId="0" fontId="0" fillId="0" borderId="11" xfId="0" applyBorder="1"/>
    <xf numFmtId="0" fontId="5" fillId="3" borderId="11" xfId="0" applyFont="1" applyFill="1" applyBorder="1" applyAlignment="1">
      <alignment horizontal="center"/>
    </xf>
    <xf numFmtId="167" fontId="0" fillId="6" borderId="11" xfId="0" applyNumberFormat="1" applyFill="1" applyBorder="1" applyAlignment="1">
      <alignment horizontal="right"/>
    </xf>
    <xf numFmtId="167" fontId="0" fillId="3" borderId="11" xfId="0" applyNumberFormat="1" applyFill="1" applyBorder="1" applyAlignment="1">
      <alignment horizontal="right"/>
    </xf>
    <xf numFmtId="167" fontId="5" fillId="3" borderId="7" xfId="0" applyNumberFormat="1" applyFont="1" applyFill="1" applyBorder="1" applyAlignment="1">
      <alignment horizontal="right"/>
    </xf>
    <xf numFmtId="0" fontId="0" fillId="2" borderId="6" xfId="0" applyFill="1" applyBorder="1"/>
    <xf numFmtId="0" fontId="0" fillId="0" borderId="12" xfId="0" applyBorder="1"/>
    <xf numFmtId="0" fontId="0" fillId="2" borderId="12" xfId="0" applyFill="1" applyBorder="1"/>
    <xf numFmtId="0" fontId="1" fillId="2" borderId="12" xfId="0" applyFont="1" applyFill="1" applyBorder="1"/>
    <xf numFmtId="164" fontId="18" fillId="0" borderId="12" xfId="0" applyNumberFormat="1" applyFont="1" applyBorder="1"/>
    <xf numFmtId="0" fontId="0" fillId="2" borderId="13" xfId="0" applyFill="1" applyBorder="1"/>
    <xf numFmtId="0" fontId="0" fillId="2" borderId="4" xfId="0" applyFill="1" applyBorder="1"/>
    <xf numFmtId="0" fontId="0" fillId="2" borderId="14" xfId="0" applyFill="1" applyBorder="1" applyAlignment="1">
      <alignment horizontal="center"/>
    </xf>
    <xf numFmtId="0" fontId="5" fillId="2" borderId="14" xfId="0" applyFont="1" applyFill="1" applyBorder="1" applyAlignment="1">
      <alignment horizontal="center"/>
    </xf>
    <xf numFmtId="0" fontId="0" fillId="0" borderId="14" xfId="0" applyBorder="1" applyAlignment="1">
      <alignment horizontal="center"/>
    </xf>
    <xf numFmtId="0" fontId="5" fillId="2" borderId="4" xfId="0" applyFont="1" applyFill="1" applyBorder="1" applyAlignment="1">
      <alignment horizontal="center"/>
    </xf>
    <xf numFmtId="0" fontId="5" fillId="2" borderId="12" xfId="0" quotePrefix="1" applyFont="1" applyFill="1" applyBorder="1"/>
    <xf numFmtId="0" fontId="0" fillId="2" borderId="0" xfId="0" applyFill="1" applyAlignment="1">
      <alignment horizontal="center"/>
    </xf>
    <xf numFmtId="0" fontId="22" fillId="2" borderId="4" xfId="0" applyFont="1" applyFill="1" applyBorder="1"/>
    <xf numFmtId="0" fontId="0" fillId="2" borderId="6" xfId="0" applyFill="1" applyBorder="1" applyAlignment="1">
      <alignment horizontal="center"/>
    </xf>
    <xf numFmtId="0" fontId="16" fillId="2" borderId="7" xfId="0" applyFont="1" applyFill="1" applyBorder="1"/>
    <xf numFmtId="0" fontId="16" fillId="2" borderId="7" xfId="0" applyFont="1" applyFill="1" applyBorder="1" applyAlignment="1">
      <alignment horizontal="center"/>
    </xf>
    <xf numFmtId="0" fontId="23" fillId="0" borderId="0" xfId="0" applyFont="1"/>
    <xf numFmtId="0" fontId="15" fillId="4" borderId="9" xfId="0" applyFont="1" applyFill="1" applyBorder="1" applyProtection="1">
      <protection locked="0"/>
    </xf>
    <xf numFmtId="0" fontId="24" fillId="0" borderId="0" xfId="0" applyFont="1" applyAlignment="1">
      <alignment wrapText="1"/>
    </xf>
    <xf numFmtId="0" fontId="5" fillId="0" borderId="0" xfId="0" quotePrefix="1" applyFont="1"/>
    <xf numFmtId="14" fontId="0" fillId="2" borderId="0" xfId="0" applyNumberFormat="1" applyFill="1"/>
    <xf numFmtId="0" fontId="9" fillId="2" borderId="12" xfId="0" applyFont="1" applyFill="1" applyBorder="1"/>
    <xf numFmtId="0" fontId="0" fillId="2" borderId="0" xfId="0" applyFill="1" applyAlignment="1">
      <alignment horizontal="center" wrapText="1"/>
    </xf>
    <xf numFmtId="0" fontId="16" fillId="2" borderId="0" xfId="0" applyFont="1" applyFill="1" applyAlignment="1">
      <alignment horizontal="center" wrapText="1"/>
    </xf>
    <xf numFmtId="0" fontId="15" fillId="0" borderId="0" xfId="0" applyFont="1" applyAlignment="1">
      <alignment horizontal="center"/>
    </xf>
    <xf numFmtId="0" fontId="12" fillId="6" borderId="0" xfId="0" applyFont="1" applyFill="1" applyAlignment="1" applyProtection="1">
      <alignment horizontal="center"/>
      <protection hidden="1"/>
    </xf>
    <xf numFmtId="1" fontId="0" fillId="0" borderId="0" xfId="0" applyNumberFormat="1" applyAlignment="1">
      <alignment horizontal="center"/>
    </xf>
    <xf numFmtId="1" fontId="9" fillId="0" borderId="0" xfId="0" applyNumberFormat="1" applyFont="1"/>
    <xf numFmtId="1" fontId="2" fillId="0" borderId="0" xfId="0" applyNumberFormat="1" applyFont="1" applyAlignment="1">
      <alignment horizontal="center"/>
    </xf>
    <xf numFmtId="1" fontId="12" fillId="2" borderId="5" xfId="0" applyNumberFormat="1" applyFont="1" applyFill="1" applyBorder="1" applyAlignment="1">
      <alignment horizontal="center"/>
    </xf>
    <xf numFmtId="1" fontId="14" fillId="0" borderId="5" xfId="0" applyNumberFormat="1" applyFont="1" applyBorder="1" applyAlignment="1">
      <alignment horizontal="center"/>
    </xf>
    <xf numFmtId="1" fontId="0" fillId="2" borderId="5" xfId="0" applyNumberFormat="1" applyFill="1" applyBorder="1" applyAlignment="1">
      <alignment horizontal="center"/>
    </xf>
    <xf numFmtId="1" fontId="5" fillId="0" borderId="0" xfId="0" applyNumberFormat="1" applyFont="1" applyAlignment="1">
      <alignment horizontal="center"/>
    </xf>
    <xf numFmtId="1" fontId="0" fillId="0" borderId="0" xfId="0" applyNumberFormat="1" applyAlignment="1">
      <alignment horizontal="right"/>
    </xf>
    <xf numFmtId="1" fontId="1" fillId="0" borderId="0" xfId="0" applyNumberFormat="1" applyFont="1" applyAlignment="1">
      <alignment horizontal="right"/>
    </xf>
    <xf numFmtId="1" fontId="5" fillId="0" borderId="0" xfId="0" applyNumberFormat="1" applyFont="1"/>
    <xf numFmtId="1" fontId="5" fillId="2" borderId="5" xfId="0" applyNumberFormat="1" applyFont="1" applyFill="1" applyBorder="1"/>
    <xf numFmtId="0" fontId="0" fillId="0" borderId="0" xfId="0" quotePrefix="1"/>
    <xf numFmtId="14" fontId="8" fillId="0" borderId="0" xfId="2" applyNumberFormat="1" applyAlignment="1" applyProtection="1"/>
    <xf numFmtId="0" fontId="5" fillId="0" borderId="0" xfId="0" applyFont="1" applyAlignment="1">
      <alignment horizontal="left" shrinkToFit="1"/>
    </xf>
    <xf numFmtId="0" fontId="0" fillId="0" borderId="0" xfId="0" applyAlignment="1">
      <alignment horizontal="left" shrinkToFit="1"/>
    </xf>
    <xf numFmtId="0" fontId="5" fillId="2" borderId="0" xfId="0" applyFont="1" applyFill="1" applyAlignment="1">
      <alignment vertical="top"/>
    </xf>
    <xf numFmtId="0" fontId="5" fillId="2" borderId="0" xfId="0" applyFont="1" applyFill="1" applyAlignment="1">
      <alignment horizontal="left" shrinkToFit="1"/>
    </xf>
    <xf numFmtId="0" fontId="0" fillId="4" borderId="0" xfId="0" applyFill="1" applyAlignment="1" applyProtection="1">
      <alignment vertical="top" wrapText="1" shrinkToFit="1"/>
      <protection locked="0"/>
    </xf>
    <xf numFmtId="14" fontId="17" fillId="2" borderId="0" xfId="0" applyNumberFormat="1" applyFont="1" applyFill="1"/>
    <xf numFmtId="0" fontId="26" fillId="0" borderId="0" xfId="0" applyFont="1"/>
    <xf numFmtId="0" fontId="4" fillId="0" borderId="0" xfId="0" applyFont="1" applyAlignment="1">
      <alignment horizontal="left"/>
    </xf>
    <xf numFmtId="0" fontId="1" fillId="0" borderId="0" xfId="0" applyFont="1" applyAlignment="1">
      <alignment horizontal="center"/>
    </xf>
    <xf numFmtId="0" fontId="25" fillId="0" borderId="0" xfId="0" applyFont="1" applyAlignment="1">
      <alignment horizontal="center"/>
    </xf>
    <xf numFmtId="0" fontId="0" fillId="0" borderId="15" xfId="0" applyBorder="1"/>
    <xf numFmtId="0" fontId="4" fillId="2" borderId="5" xfId="0" applyFont="1" applyFill="1" applyBorder="1" applyAlignment="1">
      <alignment horizontal="center"/>
    </xf>
    <xf numFmtId="0" fontId="4" fillId="2" borderId="4" xfId="0" applyFont="1" applyFill="1" applyBorder="1" applyAlignment="1">
      <alignment horizontal="center"/>
    </xf>
    <xf numFmtId="0" fontId="15" fillId="2" borderId="2" xfId="0" applyFont="1" applyFill="1" applyBorder="1"/>
    <xf numFmtId="0" fontId="15" fillId="0" borderId="15" xfId="0" applyFont="1" applyBorder="1"/>
    <xf numFmtId="0" fontId="4" fillId="2" borderId="6" xfId="0" applyFont="1" applyFill="1" applyBorder="1" applyAlignment="1">
      <alignment horizontal="center"/>
    </xf>
    <xf numFmtId="0" fontId="5" fillId="5" borderId="0" xfId="0" applyFont="1" applyFill="1"/>
    <xf numFmtId="0" fontId="0" fillId="5" borderId="0" xfId="0" applyFill="1" applyAlignment="1">
      <alignment wrapText="1"/>
    </xf>
    <xf numFmtId="49" fontId="0" fillId="0" borderId="0" xfId="0" applyNumberFormat="1" applyAlignment="1" applyProtection="1">
      <alignment horizontal="center"/>
      <protection locked="0"/>
    </xf>
    <xf numFmtId="0" fontId="27" fillId="2" borderId="0" xfId="0" applyFont="1" applyFill="1" applyAlignment="1">
      <alignment horizontal="left"/>
    </xf>
    <xf numFmtId="0" fontId="5" fillId="4" borderId="0" xfId="0" applyFont="1" applyFill="1" applyAlignment="1" applyProtection="1">
      <alignment horizontal="center"/>
      <protection locked="0"/>
    </xf>
    <xf numFmtId="0" fontId="5" fillId="0" borderId="0" xfId="0" applyFont="1" applyAlignment="1">
      <alignment horizontal="right"/>
    </xf>
    <xf numFmtId="14" fontId="28" fillId="2" borderId="0" xfId="0" applyNumberFormat="1" applyFont="1" applyFill="1"/>
    <xf numFmtId="0" fontId="29" fillId="4" borderId="2" xfId="0" applyFont="1" applyFill="1" applyBorder="1" applyAlignment="1" applyProtection="1">
      <alignment horizontal="center"/>
      <protection locked="0"/>
    </xf>
    <xf numFmtId="14" fontId="9" fillId="0" borderId="0" xfId="0" applyNumberFormat="1" applyFont="1"/>
    <xf numFmtId="0" fontId="9" fillId="0" borderId="0" xfId="0" quotePrefix="1" applyFont="1"/>
    <xf numFmtId="168" fontId="5" fillId="6" borderId="0" xfId="0" applyNumberFormat="1" applyFont="1" applyFill="1" applyAlignment="1">
      <alignment horizontal="center"/>
    </xf>
    <xf numFmtId="14" fontId="5" fillId="6" borderId="0" xfId="0" applyNumberFormat="1" applyFont="1" applyFill="1" applyAlignment="1">
      <alignment horizontal="center"/>
    </xf>
    <xf numFmtId="49" fontId="5" fillId="7" borderId="0" xfId="0" applyNumberFormat="1" applyFont="1" applyFill="1" applyAlignment="1" applyProtection="1">
      <alignment horizontal="center"/>
      <protection locked="0"/>
    </xf>
    <xf numFmtId="0" fontId="29" fillId="7" borderId="16" xfId="0" applyFont="1" applyFill="1" applyBorder="1" applyProtection="1">
      <protection locked="0"/>
    </xf>
    <xf numFmtId="1" fontId="29" fillId="7" borderId="16" xfId="0" applyNumberFormat="1" applyFont="1" applyFill="1" applyBorder="1" applyAlignment="1" applyProtection="1">
      <alignment horizontal="center"/>
      <protection locked="0"/>
    </xf>
    <xf numFmtId="0" fontId="29" fillId="7" borderId="17" xfId="0" applyFont="1" applyFill="1" applyBorder="1" applyProtection="1">
      <protection locked="0"/>
    </xf>
    <xf numFmtId="0" fontId="29" fillId="7" borderId="17" xfId="0" applyFont="1" applyFill="1" applyBorder="1" applyAlignment="1" applyProtection="1">
      <alignment horizontal="center"/>
      <protection locked="0"/>
    </xf>
    <xf numFmtId="0" fontId="30" fillId="7" borderId="17" xfId="2" applyNumberFormat="1" applyFont="1" applyFill="1" applyBorder="1" applyAlignment="1" applyProtection="1">
      <protection locked="0"/>
    </xf>
    <xf numFmtId="0" fontId="29" fillId="7" borderId="16" xfId="0" applyFont="1" applyFill="1" applyBorder="1" applyAlignment="1" applyProtection="1">
      <alignment horizontal="center"/>
      <protection locked="0"/>
    </xf>
    <xf numFmtId="0" fontId="30" fillId="7" borderId="16" xfId="2" applyNumberFormat="1" applyFont="1" applyFill="1" applyBorder="1" applyAlignment="1" applyProtection="1">
      <protection locked="0"/>
    </xf>
    <xf numFmtId="0" fontId="15" fillId="7" borderId="17" xfId="0" applyFont="1" applyFill="1" applyBorder="1" applyProtection="1">
      <protection locked="0"/>
    </xf>
    <xf numFmtId="0" fontId="15" fillId="7" borderId="16" xfId="0" applyFont="1" applyFill="1" applyBorder="1" applyProtection="1">
      <protection locked="0"/>
    </xf>
    <xf numFmtId="0" fontId="1" fillId="4" borderId="3" xfId="0" applyFont="1" applyFill="1" applyBorder="1" applyProtection="1">
      <protection locked="0"/>
    </xf>
    <xf numFmtId="0" fontId="2" fillId="2" borderId="0" xfId="0" applyFont="1" applyFill="1" applyAlignment="1">
      <alignment horizontal="left"/>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wrapText="1"/>
    </xf>
    <xf numFmtId="0" fontId="2" fillId="2" borderId="0" xfId="0" applyFont="1" applyFill="1" applyAlignment="1">
      <alignment horizontal="right"/>
    </xf>
    <xf numFmtId="0" fontId="3" fillId="0" borderId="0" xfId="0" applyFont="1" applyAlignment="1">
      <alignment horizontal="left" vertical="center"/>
    </xf>
    <xf numFmtId="2" fontId="5" fillId="0" borderId="0" xfId="0" applyNumberFormat="1" applyFont="1"/>
    <xf numFmtId="2" fontId="5" fillId="2" borderId="0" xfId="0" applyNumberFormat="1" applyFont="1" applyFill="1"/>
    <xf numFmtId="2" fontId="0" fillId="2" borderId="0" xfId="0" applyNumberFormat="1" applyFill="1" applyAlignment="1">
      <alignment wrapText="1"/>
    </xf>
    <xf numFmtId="2" fontId="3" fillId="2" borderId="0" xfId="0" applyNumberFormat="1" applyFont="1" applyFill="1" applyAlignment="1">
      <alignment horizontal="right" wrapText="1"/>
    </xf>
    <xf numFmtId="2" fontId="15" fillId="0" borderId="0" xfId="0" applyNumberFormat="1" applyFont="1"/>
    <xf numFmtId="2" fontId="0" fillId="0" borderId="0" xfId="0" applyNumberFormat="1"/>
    <xf numFmtId="0" fontId="1" fillId="0" borderId="0" xfId="0" applyFont="1" applyAlignment="1">
      <alignment horizontal="right"/>
    </xf>
    <xf numFmtId="2" fontId="0" fillId="0" borderId="0" xfId="0" applyNumberFormat="1" applyAlignment="1">
      <alignment horizontal="right"/>
    </xf>
    <xf numFmtId="0" fontId="31" fillId="0" borderId="0" xfId="0" applyFont="1"/>
    <xf numFmtId="14" fontId="1" fillId="0" borderId="0" xfId="0" applyNumberFormat="1" applyFont="1"/>
    <xf numFmtId="0" fontId="1" fillId="0" borderId="12" xfId="0" applyFont="1" applyBorder="1"/>
    <xf numFmtId="0" fontId="27" fillId="0" borderId="0" xfId="0" applyFont="1"/>
    <xf numFmtId="0" fontId="27" fillId="2" borderId="0" xfId="0" applyFont="1" applyFill="1"/>
    <xf numFmtId="0" fontId="27" fillId="2" borderId="0" xfId="0" applyFont="1" applyFill="1" applyAlignment="1">
      <alignment wrapText="1"/>
    </xf>
    <xf numFmtId="0" fontId="32" fillId="0" borderId="0" xfId="0" applyFont="1"/>
    <xf numFmtId="0" fontId="11" fillId="0" borderId="0" xfId="0" applyFont="1"/>
    <xf numFmtId="0" fontId="9" fillId="2" borderId="0" xfId="0" applyFont="1" applyFill="1" applyAlignment="1">
      <alignment horizontal="center"/>
    </xf>
    <xf numFmtId="0" fontId="0" fillId="0" borderId="0" xfId="0" applyAlignment="1">
      <alignment horizontal="center"/>
    </xf>
    <xf numFmtId="0" fontId="12" fillId="2" borderId="5" xfId="0" applyFont="1" applyFill="1" applyBorder="1" applyAlignment="1">
      <alignment horizontal="center"/>
    </xf>
    <xf numFmtId="0" fontId="0" fillId="0" borderId="5" xfId="0" applyBorder="1"/>
    <xf numFmtId="164" fontId="12" fillId="2" borderId="5" xfId="0" applyNumberFormat="1" applyFont="1" applyFill="1" applyBorder="1" applyAlignment="1">
      <alignment horizontal="center"/>
    </xf>
  </cellXfs>
  <cellStyles count="3">
    <cellStyle name="Euro" xfId="1" xr:uid="{00000000-0005-0000-0000-000000000000}"/>
    <cellStyle name="Link" xfId="2" builtinId="8"/>
    <cellStyle name="Standard" xfId="0" builtinId="0"/>
  </cellStyles>
  <dxfs count="2">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3"/>
  <sheetViews>
    <sheetView tabSelected="1" workbookViewId="0">
      <selection activeCell="A24" sqref="A24"/>
    </sheetView>
  </sheetViews>
  <sheetFormatPr baseColWidth="10" defaultColWidth="9.140625" defaultRowHeight="12.75" x14ac:dyDescent="0.2"/>
  <cols>
    <col min="1" max="1" width="3.5703125" customWidth="1"/>
    <col min="2" max="2" width="73.5703125" customWidth="1"/>
  </cols>
  <sheetData>
    <row r="1" spans="1:2" ht="18" x14ac:dyDescent="0.25">
      <c r="A1" s="84" t="str">
        <f>Deckblatt!C12</f>
        <v>Turngau Staufen e.V.</v>
      </c>
    </row>
    <row r="4" spans="1:2" x14ac:dyDescent="0.2">
      <c r="B4" s="51" t="s">
        <v>119</v>
      </c>
    </row>
    <row r="5" spans="1:2" ht="71.45" customHeight="1" x14ac:dyDescent="0.2">
      <c r="B5" s="51" t="s">
        <v>131</v>
      </c>
    </row>
    <row r="6" spans="1:2" s="30" customFormat="1" ht="38.25" customHeight="1" x14ac:dyDescent="0.2">
      <c r="A6" s="58"/>
      <c r="B6" s="197" t="s">
        <v>202</v>
      </c>
    </row>
    <row r="7" spans="1:2" s="30" customFormat="1" ht="33.75" hidden="1" x14ac:dyDescent="0.2">
      <c r="A7" s="58"/>
      <c r="B7" s="136" t="s">
        <v>139</v>
      </c>
    </row>
    <row r="8" spans="1:2" s="30" customFormat="1" ht="6" customHeight="1" x14ac:dyDescent="0.2">
      <c r="A8" s="31"/>
      <c r="B8" s="32"/>
    </row>
    <row r="9" spans="1:2" s="30" customFormat="1" ht="11.25" x14ac:dyDescent="0.2">
      <c r="B9" s="30" t="s">
        <v>216</v>
      </c>
    </row>
    <row r="10" spans="1:2" s="30" customFormat="1" ht="6" customHeight="1" x14ac:dyDescent="0.2">
      <c r="B10" s="33"/>
    </row>
    <row r="11" spans="1:2" s="198" customFormat="1" ht="24.6" customHeight="1" x14ac:dyDescent="0.2">
      <c r="B11" s="199" t="s">
        <v>266</v>
      </c>
    </row>
    <row r="12" spans="1:2" s="30" customFormat="1" ht="24.75" customHeight="1" x14ac:dyDescent="0.2">
      <c r="B12" s="201" t="s">
        <v>80</v>
      </c>
    </row>
    <row r="13" spans="1:2" s="30" customFormat="1" ht="11.25" x14ac:dyDescent="0.2">
      <c r="B13" s="164" t="s">
        <v>49</v>
      </c>
    </row>
    <row r="14" spans="1:2" s="30" customFormat="1" ht="11.25" x14ac:dyDescent="0.2">
      <c r="B14" s="33"/>
    </row>
    <row r="15" spans="1:2" ht="47.25" customHeight="1" x14ac:dyDescent="0.2">
      <c r="B15" s="52" t="s">
        <v>125</v>
      </c>
    </row>
    <row r="16" spans="1:2" ht="10.5" customHeight="1" x14ac:dyDescent="0.2">
      <c r="B16" s="52"/>
    </row>
    <row r="17" spans="1:2" ht="90" x14ac:dyDescent="0.2">
      <c r="B17" s="51" t="s">
        <v>130</v>
      </c>
    </row>
    <row r="19" spans="1:2" x14ac:dyDescent="0.2">
      <c r="A19" s="104" t="s">
        <v>118</v>
      </c>
      <c r="B19" s="53"/>
    </row>
    <row r="20" spans="1:2" x14ac:dyDescent="0.2">
      <c r="A20" s="54"/>
      <c r="B20" s="53" t="s">
        <v>127</v>
      </c>
    </row>
    <row r="21" spans="1:2" x14ac:dyDescent="0.2">
      <c r="A21" s="55"/>
      <c r="B21" s="53" t="s">
        <v>126</v>
      </c>
    </row>
    <row r="22" spans="1:2" x14ac:dyDescent="0.2">
      <c r="A22" s="56"/>
      <c r="B22" s="53" t="s">
        <v>128</v>
      </c>
    </row>
    <row r="23" spans="1:2" x14ac:dyDescent="0.2">
      <c r="A23" s="57"/>
      <c r="B23" s="53" t="s">
        <v>129</v>
      </c>
    </row>
  </sheetData>
  <sheetProtection algorithmName="SHA-512" hashValue="9fVZmP6Uhg1wO/z/A6wYaUKDRWEI1cms3Gy1pizb5c8bxe/QiZjPKNnE8n1N6pk5ev+uagOZdd2ilIybzk5zAA==" saltValue="V0jH3Lse7V6ak8XGLc8QzQ==" spinCount="100000" sheet="1" selectLockedCells="1"/>
  <phoneticPr fontId="16" type="noConversion"/>
  <pageMargins left="0.78740157499999996" right="0.78740157499999996" top="0.984251969" bottom="0.984251969"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A12"/>
  <sheetViews>
    <sheetView workbookViewId="0">
      <selection activeCell="A6" sqref="A6"/>
    </sheetView>
  </sheetViews>
  <sheetFormatPr baseColWidth="10" defaultRowHeight="12.75" x14ac:dyDescent="0.2"/>
  <cols>
    <col min="1" max="1" width="18.85546875" bestFit="1" customWidth="1"/>
  </cols>
  <sheetData>
    <row r="1" spans="1:1" x14ac:dyDescent="0.2">
      <c r="A1" t="s">
        <v>137</v>
      </c>
    </row>
    <row r="2" spans="1:1" x14ac:dyDescent="0.2">
      <c r="A2" t="s">
        <v>142</v>
      </c>
    </row>
    <row r="3" spans="1:1" x14ac:dyDescent="0.2">
      <c r="A3" t="s">
        <v>143</v>
      </c>
    </row>
    <row r="4" spans="1:1" x14ac:dyDescent="0.2">
      <c r="A4" t="s">
        <v>144</v>
      </c>
    </row>
    <row r="5" spans="1:1" x14ac:dyDescent="0.2">
      <c r="A5" t="s">
        <v>145</v>
      </c>
    </row>
    <row r="6" spans="1:1" x14ac:dyDescent="0.2">
      <c r="A6" t="s">
        <v>164</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sheetData>
  <sheetProtection password="EB1F" sheet="1" objects="1" scenarios="1" selectLockedCells="1"/>
  <phoneticPr fontId="16"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J4"/>
  <sheetViews>
    <sheetView topLeftCell="B1" workbookViewId="0">
      <selection activeCell="E13" sqref="E13"/>
    </sheetView>
  </sheetViews>
  <sheetFormatPr baseColWidth="10" defaultColWidth="9.140625" defaultRowHeight="12.75" x14ac:dyDescent="0.2"/>
  <cols>
    <col min="1" max="1" width="7.85546875" bestFit="1" customWidth="1"/>
    <col min="2" max="2" width="10.140625" bestFit="1" customWidth="1"/>
    <col min="3" max="3" width="25" customWidth="1"/>
    <col min="4" max="4" width="24.5703125" bestFit="1" customWidth="1"/>
    <col min="5" max="5" width="12.42578125" bestFit="1" customWidth="1"/>
    <col min="6" max="6" width="19.5703125" bestFit="1" customWidth="1"/>
    <col min="7" max="7" width="11.7109375" customWidth="1"/>
    <col min="8" max="8" width="31.85546875" bestFit="1" customWidth="1"/>
    <col min="9" max="9" width="36" bestFit="1" customWidth="1"/>
    <col min="10" max="10" width="16.85546875" bestFit="1" customWidth="1"/>
  </cols>
  <sheetData>
    <row r="1" spans="1:10" x14ac:dyDescent="0.2">
      <c r="A1" t="s">
        <v>73</v>
      </c>
      <c r="B1" t="s">
        <v>74</v>
      </c>
      <c r="C1" t="s">
        <v>78</v>
      </c>
      <c r="D1" t="s">
        <v>75</v>
      </c>
      <c r="E1" t="s">
        <v>76</v>
      </c>
      <c r="F1" t="s">
        <v>79</v>
      </c>
      <c r="G1" t="s">
        <v>244</v>
      </c>
      <c r="H1" t="s">
        <v>173</v>
      </c>
      <c r="I1" t="s">
        <v>174</v>
      </c>
      <c r="J1" t="s">
        <v>242</v>
      </c>
    </row>
    <row r="2" spans="1:10" x14ac:dyDescent="0.2">
      <c r="B2" s="181">
        <v>45032</v>
      </c>
      <c r="C2" s="211" t="s">
        <v>278</v>
      </c>
      <c r="D2" s="85" t="s">
        <v>81</v>
      </c>
      <c r="E2" s="181">
        <v>45008</v>
      </c>
      <c r="F2" s="181">
        <v>45009</v>
      </c>
      <c r="G2" s="11"/>
      <c r="H2" t="s">
        <v>292</v>
      </c>
      <c r="I2" t="s">
        <v>235</v>
      </c>
      <c r="J2" s="181"/>
    </row>
    <row r="3" spans="1:10" x14ac:dyDescent="0.2">
      <c r="B3" s="181"/>
      <c r="C3" s="181"/>
      <c r="D3" s="11"/>
      <c r="E3" s="181"/>
      <c r="F3" s="181"/>
      <c r="G3" s="182"/>
      <c r="H3" s="156"/>
      <c r="J3" s="181"/>
    </row>
    <row r="4" spans="1:10" x14ac:dyDescent="0.2">
      <c r="B4" s="86"/>
      <c r="C4" s="86"/>
      <c r="E4" s="86"/>
      <c r="F4" s="86"/>
      <c r="G4" s="155"/>
      <c r="H4" s="156"/>
    </row>
  </sheetData>
  <sheetProtection algorithmName="SHA-512" hashValue="E7nUEhuj0zviXIIll7c2KdB4FLc0r54pHJj3Xa2xV+eaRblY2Hxm3mkhpSoCmHPJmQAncdqwURCatEUfh9aZBg==" saltValue="1UeMKpWpfkgUy64MZ+iitQ==" spinCount="100000" sheet="1" objects="1" scenarios="1" selectLockedCells="1"/>
  <phoneticPr fontId="16" type="noConversion"/>
  <pageMargins left="0.78740157499999996" right="0.78740157499999996" top="0.984251969" bottom="0.984251969"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B64"/>
  <sheetViews>
    <sheetView workbookViewId="0">
      <selection activeCell="B64" sqref="B64"/>
    </sheetView>
  </sheetViews>
  <sheetFormatPr baseColWidth="10" defaultColWidth="9.140625" defaultRowHeight="12.75" x14ac:dyDescent="0.2"/>
  <cols>
    <col min="1" max="1" width="28" bestFit="1" customWidth="1"/>
  </cols>
  <sheetData>
    <row r="1" spans="1:2" x14ac:dyDescent="0.2">
      <c r="A1" t="s">
        <v>83</v>
      </c>
      <c r="B1" t="s">
        <v>171</v>
      </c>
    </row>
    <row r="2" spans="1:2" x14ac:dyDescent="0.2">
      <c r="A2" t="s">
        <v>93</v>
      </c>
      <c r="B2" t="s">
        <v>241</v>
      </c>
    </row>
    <row r="3" spans="1:2" x14ac:dyDescent="0.2">
      <c r="A3" t="s">
        <v>102</v>
      </c>
      <c r="B3" t="s">
        <v>241</v>
      </c>
    </row>
    <row r="4" spans="1:2" x14ac:dyDescent="0.2">
      <c r="A4" t="s">
        <v>71</v>
      </c>
      <c r="B4" t="s">
        <v>241</v>
      </c>
    </row>
    <row r="5" spans="1:2" x14ac:dyDescent="0.2">
      <c r="A5" t="s">
        <v>239</v>
      </c>
      <c r="B5" t="s">
        <v>241</v>
      </c>
    </row>
    <row r="6" spans="1:2" x14ac:dyDescent="0.2">
      <c r="A6" t="s">
        <v>233</v>
      </c>
      <c r="B6" t="s">
        <v>241</v>
      </c>
    </row>
    <row r="7" spans="1:2" x14ac:dyDescent="0.2">
      <c r="A7" t="s">
        <v>68</v>
      </c>
      <c r="B7" t="s">
        <v>171</v>
      </c>
    </row>
    <row r="8" spans="1:2" x14ac:dyDescent="0.2">
      <c r="A8" t="s">
        <v>105</v>
      </c>
      <c r="B8" t="s">
        <v>241</v>
      </c>
    </row>
    <row r="9" spans="1:2" x14ac:dyDescent="0.2">
      <c r="A9" t="s">
        <v>101</v>
      </c>
      <c r="B9" t="s">
        <v>241</v>
      </c>
    </row>
    <row r="10" spans="1:2" x14ac:dyDescent="0.2">
      <c r="A10" t="s">
        <v>187</v>
      </c>
      <c r="B10" t="s">
        <v>171</v>
      </c>
    </row>
    <row r="11" spans="1:2" x14ac:dyDescent="0.2">
      <c r="A11" t="s">
        <v>234</v>
      </c>
      <c r="B11" t="s">
        <v>241</v>
      </c>
    </row>
    <row r="12" spans="1:2" x14ac:dyDescent="0.2">
      <c r="A12" t="s">
        <v>227</v>
      </c>
      <c r="B12" t="s">
        <v>241</v>
      </c>
    </row>
    <row r="13" spans="1:2" x14ac:dyDescent="0.2">
      <c r="A13" t="s">
        <v>99</v>
      </c>
      <c r="B13" t="s">
        <v>241</v>
      </c>
    </row>
    <row r="14" spans="1:2" x14ac:dyDescent="0.2">
      <c r="A14" t="s">
        <v>95</v>
      </c>
      <c r="B14" t="s">
        <v>241</v>
      </c>
    </row>
    <row r="15" spans="1:2" x14ac:dyDescent="0.2">
      <c r="A15" t="s">
        <v>81</v>
      </c>
      <c r="B15" t="s">
        <v>241</v>
      </c>
    </row>
    <row r="16" spans="1:2" x14ac:dyDescent="0.2">
      <c r="A16" t="s">
        <v>98</v>
      </c>
      <c r="B16" t="s">
        <v>241</v>
      </c>
    </row>
    <row r="17" spans="1:2" x14ac:dyDescent="0.2">
      <c r="A17" t="s">
        <v>90</v>
      </c>
      <c r="B17" t="s">
        <v>241</v>
      </c>
    </row>
    <row r="18" spans="1:2" x14ac:dyDescent="0.2">
      <c r="A18" t="s">
        <v>61</v>
      </c>
      <c r="B18" t="s">
        <v>171</v>
      </c>
    </row>
    <row r="19" spans="1:2" x14ac:dyDescent="0.2">
      <c r="A19" t="s">
        <v>63</v>
      </c>
      <c r="B19" t="s">
        <v>171</v>
      </c>
    </row>
    <row r="20" spans="1:2" x14ac:dyDescent="0.2">
      <c r="A20" t="s">
        <v>232</v>
      </c>
      <c r="B20" t="s">
        <v>171</v>
      </c>
    </row>
    <row r="21" spans="1:2" x14ac:dyDescent="0.2">
      <c r="A21" t="s">
        <v>84</v>
      </c>
      <c r="B21" t="s">
        <v>171</v>
      </c>
    </row>
    <row r="22" spans="1:2" x14ac:dyDescent="0.2">
      <c r="A22" t="s">
        <v>180</v>
      </c>
      <c r="B22" t="s">
        <v>241</v>
      </c>
    </row>
    <row r="23" spans="1:2" x14ac:dyDescent="0.2">
      <c r="A23" t="s">
        <v>91</v>
      </c>
      <c r="B23" t="s">
        <v>241</v>
      </c>
    </row>
    <row r="24" spans="1:2" x14ac:dyDescent="0.2">
      <c r="A24" t="s">
        <v>69</v>
      </c>
      <c r="B24" t="s">
        <v>171</v>
      </c>
    </row>
    <row r="25" spans="1:2" x14ac:dyDescent="0.2">
      <c r="A25" t="s">
        <v>53</v>
      </c>
      <c r="B25" t="s">
        <v>171</v>
      </c>
    </row>
    <row r="26" spans="1:2" x14ac:dyDescent="0.2">
      <c r="A26" t="s">
        <v>60</v>
      </c>
      <c r="B26" t="s">
        <v>171</v>
      </c>
    </row>
    <row r="27" spans="1:2" x14ac:dyDescent="0.2">
      <c r="A27" t="s">
        <v>222</v>
      </c>
      <c r="B27" t="s">
        <v>171</v>
      </c>
    </row>
    <row r="28" spans="1:2" x14ac:dyDescent="0.2">
      <c r="A28" t="s">
        <v>94</v>
      </c>
      <c r="B28" t="s">
        <v>241</v>
      </c>
    </row>
    <row r="29" spans="1:2" x14ac:dyDescent="0.2">
      <c r="A29" t="s">
        <v>54</v>
      </c>
      <c r="B29" t="s">
        <v>171</v>
      </c>
    </row>
    <row r="30" spans="1:2" x14ac:dyDescent="0.2">
      <c r="A30" t="s">
        <v>223</v>
      </c>
      <c r="B30" t="s">
        <v>171</v>
      </c>
    </row>
    <row r="31" spans="1:2" x14ac:dyDescent="0.2">
      <c r="A31" t="s">
        <v>224</v>
      </c>
      <c r="B31" t="s">
        <v>171</v>
      </c>
    </row>
    <row r="32" spans="1:2" x14ac:dyDescent="0.2">
      <c r="A32" t="s">
        <v>82</v>
      </c>
      <c r="B32" t="s">
        <v>171</v>
      </c>
    </row>
    <row r="33" spans="1:2" x14ac:dyDescent="0.2">
      <c r="A33" t="s">
        <v>100</v>
      </c>
      <c r="B33" t="s">
        <v>241</v>
      </c>
    </row>
    <row r="34" spans="1:2" x14ac:dyDescent="0.2">
      <c r="A34" t="s">
        <v>86</v>
      </c>
      <c r="B34" t="s">
        <v>171</v>
      </c>
    </row>
    <row r="35" spans="1:2" x14ac:dyDescent="0.2">
      <c r="A35" t="s">
        <v>225</v>
      </c>
      <c r="B35" t="s">
        <v>171</v>
      </c>
    </row>
    <row r="36" spans="1:2" x14ac:dyDescent="0.2">
      <c r="A36" t="s">
        <v>103</v>
      </c>
      <c r="B36" t="s">
        <v>241</v>
      </c>
    </row>
    <row r="37" spans="1:2" x14ac:dyDescent="0.2">
      <c r="A37" t="s">
        <v>240</v>
      </c>
      <c r="B37" t="s">
        <v>241</v>
      </c>
    </row>
    <row r="38" spans="1:2" x14ac:dyDescent="0.2">
      <c r="A38" t="s">
        <v>226</v>
      </c>
      <c r="B38" t="s">
        <v>171</v>
      </c>
    </row>
    <row r="39" spans="1:2" x14ac:dyDescent="0.2">
      <c r="A39" t="s">
        <v>64</v>
      </c>
      <c r="B39" t="s">
        <v>171</v>
      </c>
    </row>
    <row r="40" spans="1:2" x14ac:dyDescent="0.2">
      <c r="A40" t="s">
        <v>65</v>
      </c>
      <c r="B40" t="s">
        <v>171</v>
      </c>
    </row>
    <row r="41" spans="1:2" x14ac:dyDescent="0.2">
      <c r="A41" t="s">
        <v>104</v>
      </c>
      <c r="B41" t="s">
        <v>241</v>
      </c>
    </row>
    <row r="42" spans="1:2" x14ac:dyDescent="0.2">
      <c r="A42" t="s">
        <v>67</v>
      </c>
      <c r="B42" t="s">
        <v>171</v>
      </c>
    </row>
    <row r="43" spans="1:2" x14ac:dyDescent="0.2">
      <c r="A43" t="s">
        <v>72</v>
      </c>
      <c r="B43" t="s">
        <v>241</v>
      </c>
    </row>
    <row r="44" spans="1:2" x14ac:dyDescent="0.2">
      <c r="A44" t="s">
        <v>70</v>
      </c>
      <c r="B44" t="s">
        <v>171</v>
      </c>
    </row>
    <row r="45" spans="1:2" x14ac:dyDescent="0.2">
      <c r="A45" t="s">
        <v>55</v>
      </c>
      <c r="B45" t="s">
        <v>171</v>
      </c>
    </row>
    <row r="46" spans="1:2" x14ac:dyDescent="0.2">
      <c r="A46" t="s">
        <v>231</v>
      </c>
      <c r="B46" t="s">
        <v>171</v>
      </c>
    </row>
    <row r="47" spans="1:2" x14ac:dyDescent="0.2">
      <c r="A47" t="s">
        <v>56</v>
      </c>
      <c r="B47" t="s">
        <v>171</v>
      </c>
    </row>
    <row r="48" spans="1:2" x14ac:dyDescent="0.2">
      <c r="A48" t="s">
        <v>96</v>
      </c>
      <c r="B48" t="s">
        <v>241</v>
      </c>
    </row>
    <row r="49" spans="1:2" x14ac:dyDescent="0.2">
      <c r="A49" t="s">
        <v>57</v>
      </c>
      <c r="B49" t="s">
        <v>171</v>
      </c>
    </row>
    <row r="50" spans="1:2" x14ac:dyDescent="0.2">
      <c r="A50" t="s">
        <v>59</v>
      </c>
      <c r="B50" t="s">
        <v>241</v>
      </c>
    </row>
    <row r="51" spans="1:2" x14ac:dyDescent="0.2">
      <c r="A51" t="s">
        <v>97</v>
      </c>
      <c r="B51" t="s">
        <v>241</v>
      </c>
    </row>
    <row r="52" spans="1:2" x14ac:dyDescent="0.2">
      <c r="A52" t="s">
        <v>58</v>
      </c>
      <c r="B52" t="s">
        <v>171</v>
      </c>
    </row>
    <row r="53" spans="1:2" x14ac:dyDescent="0.2">
      <c r="A53" t="s">
        <v>87</v>
      </c>
      <c r="B53" t="s">
        <v>171</v>
      </c>
    </row>
    <row r="54" spans="1:2" x14ac:dyDescent="0.2">
      <c r="A54" t="s">
        <v>85</v>
      </c>
      <c r="B54" t="s">
        <v>171</v>
      </c>
    </row>
    <row r="55" spans="1:2" x14ac:dyDescent="0.2">
      <c r="A55" t="s">
        <v>88</v>
      </c>
      <c r="B55" t="s">
        <v>171</v>
      </c>
    </row>
    <row r="56" spans="1:2" x14ac:dyDescent="0.2">
      <c r="A56" t="s">
        <v>89</v>
      </c>
      <c r="B56" t="s">
        <v>241</v>
      </c>
    </row>
    <row r="57" spans="1:2" x14ac:dyDescent="0.2">
      <c r="A57" t="s">
        <v>62</v>
      </c>
      <c r="B57" t="s">
        <v>171</v>
      </c>
    </row>
    <row r="58" spans="1:2" x14ac:dyDescent="0.2">
      <c r="A58" t="s">
        <v>185</v>
      </c>
      <c r="B58" t="s">
        <v>241</v>
      </c>
    </row>
    <row r="59" spans="1:2" x14ac:dyDescent="0.2">
      <c r="A59" t="s">
        <v>106</v>
      </c>
      <c r="B59" t="s">
        <v>241</v>
      </c>
    </row>
    <row r="60" spans="1:2" x14ac:dyDescent="0.2">
      <c r="A60" t="s">
        <v>66</v>
      </c>
      <c r="B60" t="s">
        <v>241</v>
      </c>
    </row>
    <row r="61" spans="1:2" x14ac:dyDescent="0.2">
      <c r="A61" t="s">
        <v>107</v>
      </c>
      <c r="B61" t="s">
        <v>241</v>
      </c>
    </row>
    <row r="62" spans="1:2" x14ac:dyDescent="0.2">
      <c r="A62" t="s">
        <v>186</v>
      </c>
      <c r="B62" t="s">
        <v>171</v>
      </c>
    </row>
    <row r="63" spans="1:2" x14ac:dyDescent="0.2">
      <c r="A63" t="s">
        <v>92</v>
      </c>
      <c r="B63" t="s">
        <v>171</v>
      </c>
    </row>
    <row r="64" spans="1:2" x14ac:dyDescent="0.2">
      <c r="A64" t="s">
        <v>181</v>
      </c>
      <c r="B64" t="s">
        <v>241</v>
      </c>
    </row>
  </sheetData>
  <sheetProtection password="EB1F" sheet="1" objects="1" scenarios="1" selectLockedCells="1"/>
  <phoneticPr fontId="16" type="noConversion"/>
  <pageMargins left="0.78740157480314965" right="0.78740157480314965" top="0.59055118110236227" bottom="0.59055118110236227"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K21"/>
  <sheetViews>
    <sheetView workbookViewId="0">
      <selection activeCell="K2" sqref="K2"/>
    </sheetView>
  </sheetViews>
  <sheetFormatPr baseColWidth="10" defaultColWidth="9.140625" defaultRowHeight="12.75" x14ac:dyDescent="0.2"/>
  <cols>
    <col min="1" max="1" width="9.140625" style="2" customWidth="1"/>
    <col min="2" max="2" width="10.7109375" style="2" bestFit="1" customWidth="1"/>
    <col min="3" max="3" width="10" style="2" bestFit="1" customWidth="1"/>
    <col min="4" max="4" width="13" style="2" bestFit="1" customWidth="1"/>
    <col min="5" max="5" width="10.85546875" customWidth="1"/>
    <col min="6" max="6" width="12.85546875" customWidth="1"/>
    <col min="7" max="7" width="3.85546875" customWidth="1"/>
    <col min="8" max="8" width="20.28515625" bestFit="1" customWidth="1"/>
    <col min="9" max="9" width="11.5703125" bestFit="1" customWidth="1"/>
  </cols>
  <sheetData>
    <row r="1" spans="1:11" x14ac:dyDescent="0.2">
      <c r="A1" s="2" t="s">
        <v>162</v>
      </c>
      <c r="B1" s="2" t="s">
        <v>163</v>
      </c>
      <c r="C1" s="2" t="s">
        <v>164</v>
      </c>
      <c r="D1" s="2" t="s">
        <v>195</v>
      </c>
      <c r="E1" s="85" t="s">
        <v>48</v>
      </c>
      <c r="F1" s="85"/>
      <c r="H1" t="s">
        <v>183</v>
      </c>
      <c r="J1" s="85" t="s">
        <v>273</v>
      </c>
      <c r="K1" s="208" t="s">
        <v>274</v>
      </c>
    </row>
    <row r="2" spans="1:11" x14ac:dyDescent="0.2">
      <c r="A2" s="165" t="s">
        <v>165</v>
      </c>
      <c r="B2" s="2" t="s">
        <v>165</v>
      </c>
      <c r="C2" s="165" t="s">
        <v>165</v>
      </c>
      <c r="D2" s="165" t="s">
        <v>165</v>
      </c>
      <c r="E2" s="85" t="s">
        <v>46</v>
      </c>
      <c r="F2" s="85">
        <v>1900</v>
      </c>
      <c r="H2" t="s">
        <v>182</v>
      </c>
      <c r="I2" s="85" t="s">
        <v>275</v>
      </c>
      <c r="K2" s="209">
        <v>5</v>
      </c>
    </row>
    <row r="3" spans="1:11" x14ac:dyDescent="0.2">
      <c r="B3" s="2" t="s">
        <v>188</v>
      </c>
      <c r="C3" s="165" t="s">
        <v>188</v>
      </c>
      <c r="E3" s="85" t="s">
        <v>47</v>
      </c>
      <c r="F3" s="85">
        <v>2022</v>
      </c>
      <c r="H3" t="s">
        <v>184</v>
      </c>
      <c r="I3" s="85" t="s">
        <v>276</v>
      </c>
      <c r="J3" s="3">
        <v>2005</v>
      </c>
      <c r="K3" s="209">
        <v>7.5</v>
      </c>
    </row>
    <row r="4" spans="1:11" x14ac:dyDescent="0.2">
      <c r="B4" s="2" t="s">
        <v>189</v>
      </c>
      <c r="C4" s="165" t="s">
        <v>189</v>
      </c>
    </row>
    <row r="5" spans="1:11" x14ac:dyDescent="0.2">
      <c r="B5" s="2" t="s">
        <v>190</v>
      </c>
      <c r="C5" s="165" t="s">
        <v>190</v>
      </c>
    </row>
    <row r="6" spans="1:11" x14ac:dyDescent="0.2">
      <c r="B6" s="2" t="s">
        <v>191</v>
      </c>
      <c r="C6" s="165" t="s">
        <v>191</v>
      </c>
    </row>
    <row r="7" spans="1:11" x14ac:dyDescent="0.2">
      <c r="B7" s="165" t="s">
        <v>192</v>
      </c>
      <c r="C7" s="165" t="s">
        <v>192</v>
      </c>
    </row>
    <row r="8" spans="1:11" x14ac:dyDescent="0.2">
      <c r="B8" s="165" t="s">
        <v>193</v>
      </c>
      <c r="C8" s="165" t="s">
        <v>193</v>
      </c>
    </row>
    <row r="9" spans="1:11" x14ac:dyDescent="0.2">
      <c r="B9" s="165" t="s">
        <v>194</v>
      </c>
      <c r="C9" s="165" t="s">
        <v>194</v>
      </c>
    </row>
    <row r="10" spans="1:11" x14ac:dyDescent="0.2">
      <c r="B10" s="165" t="s">
        <v>203</v>
      </c>
      <c r="C10" s="165" t="s">
        <v>203</v>
      </c>
    </row>
    <row r="11" spans="1:11" x14ac:dyDescent="0.2">
      <c r="B11" s="165" t="s">
        <v>204</v>
      </c>
      <c r="C11" s="165" t="s">
        <v>204</v>
      </c>
    </row>
    <row r="12" spans="1:11" x14ac:dyDescent="0.2">
      <c r="B12" s="165" t="s">
        <v>205</v>
      </c>
      <c r="C12" s="165" t="s">
        <v>205</v>
      </c>
    </row>
    <row r="13" spans="1:11" x14ac:dyDescent="0.2">
      <c r="B13" s="166"/>
    </row>
    <row r="14" spans="1:11" x14ac:dyDescent="0.2">
      <c r="B14" s="166"/>
    </row>
    <row r="15" spans="1:11" x14ac:dyDescent="0.2">
      <c r="B15" s="166"/>
    </row>
    <row r="16" spans="1:11" x14ac:dyDescent="0.2">
      <c r="B16" s="166"/>
    </row>
    <row r="17" spans="2:2" x14ac:dyDescent="0.2">
      <c r="B17" s="166"/>
    </row>
    <row r="18" spans="2:2" x14ac:dyDescent="0.2">
      <c r="B18" s="166"/>
    </row>
    <row r="19" spans="2:2" x14ac:dyDescent="0.2">
      <c r="B19" s="166"/>
    </row>
    <row r="20" spans="2:2" x14ac:dyDescent="0.2">
      <c r="B20" s="166"/>
    </row>
    <row r="21" spans="2:2" x14ac:dyDescent="0.2">
      <c r="B21" s="166"/>
    </row>
  </sheetData>
  <sheetProtection algorithmName="SHA-512" hashValue="/gaZj7sgZRib3OZbZ2pqZSO2eyzxquAE7e1TObULvhaAZq5Ujn0J6gNU1sE3bauibHy+OFVOnEMaD31dHxF5Eg==" saltValue="W0pD3Wc8mR1d8IeaSw2wvg==" spinCount="100000" sheet="1" selectLockedCells="1"/>
  <phoneticPr fontId="16" type="noConversion"/>
  <pageMargins left="0.78740157499999996" right="0.78740157499999996" top="0.984251969" bottom="0.984251969"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E71"/>
  <sheetViews>
    <sheetView topLeftCell="A9" workbookViewId="0">
      <selection activeCell="C21" sqref="C21"/>
    </sheetView>
  </sheetViews>
  <sheetFormatPr baseColWidth="10" defaultRowHeight="12.75" x14ac:dyDescent="0.2"/>
  <cols>
    <col min="1" max="1" width="7.140625" customWidth="1"/>
    <col min="2" max="2" width="16.7109375" style="5" customWidth="1"/>
    <col min="3" max="3" width="52.28515625" customWidth="1"/>
    <col min="4" max="4" width="12.5703125" customWidth="1"/>
  </cols>
  <sheetData>
    <row r="1" spans="1:4" ht="18" x14ac:dyDescent="0.25">
      <c r="A1" s="4" t="s">
        <v>11</v>
      </c>
    </row>
    <row r="2" spans="1:4" s="11" customFormat="1" x14ac:dyDescent="0.2">
      <c r="B2" s="16"/>
    </row>
    <row r="3" spans="1:4" s="11" customFormat="1" x14ac:dyDescent="0.2">
      <c r="B3" s="16"/>
    </row>
    <row r="4" spans="1:4" s="11" customFormat="1" x14ac:dyDescent="0.2">
      <c r="B4" s="10" t="s">
        <v>35</v>
      </c>
    </row>
    <row r="5" spans="1:4" s="11" customFormat="1" x14ac:dyDescent="0.2">
      <c r="B5" s="10" t="s">
        <v>36</v>
      </c>
    </row>
    <row r="6" spans="1:4" s="11" customFormat="1" x14ac:dyDescent="0.2">
      <c r="B6" s="10" t="s">
        <v>37</v>
      </c>
    </row>
    <row r="7" spans="1:4" s="11" customFormat="1" x14ac:dyDescent="0.2">
      <c r="B7" s="10"/>
    </row>
    <row r="8" spans="1:4" s="11" customFormat="1" x14ac:dyDescent="0.2">
      <c r="B8" s="34" t="s">
        <v>38</v>
      </c>
    </row>
    <row r="9" spans="1:4" s="11" customFormat="1" x14ac:dyDescent="0.2">
      <c r="B9" s="16"/>
    </row>
    <row r="10" spans="1:4" s="11" customFormat="1" x14ac:dyDescent="0.2">
      <c r="B10" s="16"/>
    </row>
    <row r="11" spans="1:4" x14ac:dyDescent="0.2">
      <c r="A11" s="6" t="s">
        <v>16</v>
      </c>
      <c r="B11" s="7"/>
      <c r="C11" s="1"/>
      <c r="D11" s="1"/>
    </row>
    <row r="12" spans="1:4" x14ac:dyDescent="0.2">
      <c r="A12" s="1"/>
      <c r="B12" s="7" t="s">
        <v>12</v>
      </c>
      <c r="C12" s="103" t="s">
        <v>36</v>
      </c>
      <c r="D12" s="1"/>
    </row>
    <row r="13" spans="1:4" x14ac:dyDescent="0.2">
      <c r="A13" s="1"/>
      <c r="B13" s="7" t="s">
        <v>13</v>
      </c>
      <c r="C13" s="103" t="s">
        <v>262</v>
      </c>
      <c r="D13" s="1"/>
    </row>
    <row r="14" spans="1:4" x14ac:dyDescent="0.2">
      <c r="A14" s="1"/>
      <c r="B14" s="7" t="s">
        <v>26</v>
      </c>
      <c r="C14" s="103" t="s">
        <v>291</v>
      </c>
      <c r="D14" s="1"/>
    </row>
    <row r="15" spans="1:4" x14ac:dyDescent="0.2">
      <c r="A15" s="1"/>
      <c r="B15" s="7" t="s">
        <v>14</v>
      </c>
      <c r="C15" s="183">
        <f>'Ausrichter und Termine'!B2</f>
        <v>45032</v>
      </c>
      <c r="D15" s="179"/>
    </row>
    <row r="16" spans="1:4" x14ac:dyDescent="0.2">
      <c r="A16" s="1"/>
      <c r="B16" s="7" t="s">
        <v>39</v>
      </c>
      <c r="C16" s="183">
        <f>'Ausrichter und Termine'!E2</f>
        <v>45008</v>
      </c>
      <c r="D16" s="87">
        <f>C16+1</f>
        <v>45009</v>
      </c>
    </row>
    <row r="17" spans="1:5" x14ac:dyDescent="0.2">
      <c r="A17" s="1"/>
      <c r="B17" s="7" t="s">
        <v>15</v>
      </c>
      <c r="C17" s="184" t="str">
        <f>'Ausrichter und Termine'!C2</f>
        <v>Donzdorf</v>
      </c>
      <c r="D17" s="1"/>
    </row>
    <row r="18" spans="1:5" x14ac:dyDescent="0.2">
      <c r="A18" s="1"/>
      <c r="B18" s="7" t="s">
        <v>77</v>
      </c>
      <c r="C18" s="103" t="str">
        <f>'Ausrichter und Termine'!D2</f>
        <v>TG Donzdorf</v>
      </c>
      <c r="D18" s="1"/>
    </row>
    <row r="20" spans="1:5" x14ac:dyDescent="0.2">
      <c r="A20" s="6" t="s">
        <v>17</v>
      </c>
      <c r="B20" s="7"/>
      <c r="C20" s="100" t="str">
        <f>IF(ISBLANK(C21),"Wählen Sie hier Ihren Verein aus:","")</f>
        <v>Wählen Sie hier Ihren Verein aus:</v>
      </c>
      <c r="D20" s="1"/>
    </row>
    <row r="21" spans="1:5" x14ac:dyDescent="0.2">
      <c r="A21" s="1"/>
      <c r="B21" s="7" t="s">
        <v>18</v>
      </c>
      <c r="C21" s="42"/>
      <c r="D21" s="1"/>
    </row>
    <row r="22" spans="1:5" hidden="1" x14ac:dyDescent="0.2">
      <c r="A22" s="176" t="s">
        <v>217</v>
      </c>
      <c r="B22" s="7"/>
      <c r="C22" s="1"/>
      <c r="D22" s="1"/>
    </row>
    <row r="23" spans="1:5" hidden="1" x14ac:dyDescent="0.2">
      <c r="A23" s="176" t="s">
        <v>218</v>
      </c>
      <c r="B23" s="7"/>
      <c r="C23" s="1"/>
      <c r="D23" s="1"/>
    </row>
    <row r="24" spans="1:5" hidden="1" x14ac:dyDescent="0.2">
      <c r="A24" s="1"/>
      <c r="B24" s="7" t="s">
        <v>219</v>
      </c>
      <c r="C24" s="177"/>
      <c r="D24" s="1"/>
    </row>
    <row r="25" spans="1:5" hidden="1" x14ac:dyDescent="0.2">
      <c r="A25" s="1"/>
      <c r="B25" s="7" t="s">
        <v>220</v>
      </c>
      <c r="C25" s="177"/>
      <c r="D25" s="1"/>
    </row>
    <row r="27" spans="1:5" x14ac:dyDescent="0.2">
      <c r="A27" s="6" t="s">
        <v>172</v>
      </c>
      <c r="B27" s="7"/>
      <c r="C27" s="100"/>
      <c r="D27" s="1"/>
    </row>
    <row r="28" spans="1:5" x14ac:dyDescent="0.2">
      <c r="A28" s="1"/>
      <c r="B28" s="7" t="s">
        <v>19</v>
      </c>
      <c r="C28" s="42"/>
      <c r="D28" s="1"/>
      <c r="E28" s="163" t="str">
        <f>IF(ISBLANK(C28),"Bitte tragen Sie Ihren Namen ein","")</f>
        <v>Bitte tragen Sie Ihren Namen ein</v>
      </c>
    </row>
    <row r="29" spans="1:5" x14ac:dyDescent="0.2">
      <c r="A29" s="1"/>
      <c r="B29" s="7" t="s">
        <v>20</v>
      </c>
      <c r="C29" s="42"/>
      <c r="D29" s="1"/>
      <c r="E29" s="163" t="str">
        <f>IF(ISBLANK(C29),"Bitte tragen Sie Ihren Vornamen ein","")</f>
        <v>Bitte tragen Sie Ihren Vornamen ein</v>
      </c>
    </row>
    <row r="30" spans="1:5" x14ac:dyDescent="0.2">
      <c r="A30" s="1"/>
      <c r="B30" s="7" t="s">
        <v>21</v>
      </c>
      <c r="C30" s="43"/>
      <c r="D30" s="1"/>
      <c r="E30" s="163" t="str">
        <f>IF(ISBLANK(C30),"Bitte tragen Sie die Rechnungsanschrift ein","")</f>
        <v>Bitte tragen Sie die Rechnungsanschrift ein</v>
      </c>
    </row>
    <row r="31" spans="1:5" x14ac:dyDescent="0.2">
      <c r="A31" s="1"/>
      <c r="B31" s="7" t="s">
        <v>22</v>
      </c>
      <c r="C31" s="43"/>
      <c r="D31" s="1"/>
      <c r="E31" s="163" t="str">
        <f>IF(ISBLANK(C31),"Bitte tragen Sie die Rechnungsanschrift ein","")</f>
        <v>Bitte tragen Sie die Rechnungsanschrift ein</v>
      </c>
    </row>
    <row r="32" spans="1:5" x14ac:dyDescent="0.2">
      <c r="A32" s="1"/>
      <c r="B32" s="7" t="s">
        <v>15</v>
      </c>
      <c r="C32" s="43"/>
      <c r="D32" s="1"/>
      <c r="E32" s="163" t="str">
        <f>IF(ISBLANK(C32),"Bitte tragen Sie die Rechnungsanschrift ein","")</f>
        <v>Bitte tragen Sie die Rechnungsanschrift ein</v>
      </c>
    </row>
    <row r="33" spans="1:5" x14ac:dyDescent="0.2">
      <c r="A33" s="1"/>
      <c r="B33" s="7" t="s">
        <v>23</v>
      </c>
      <c r="C33" s="43"/>
      <c r="D33" s="1"/>
    </row>
    <row r="34" spans="1:5" x14ac:dyDescent="0.2">
      <c r="A34" s="1"/>
      <c r="B34" s="7" t="s">
        <v>24</v>
      </c>
      <c r="C34" s="43"/>
      <c r="D34" s="1"/>
    </row>
    <row r="35" spans="1:5" x14ac:dyDescent="0.2">
      <c r="A35" s="1"/>
      <c r="B35" s="7" t="s">
        <v>25</v>
      </c>
      <c r="C35" s="43"/>
      <c r="D35" s="1"/>
      <c r="E35" s="163" t="str">
        <f>IF(ISBLANK(C35),"Bitte tragen Sie Ihre eMail-Adresse ein","")</f>
        <v>Bitte tragen Sie Ihre eMail-Adresse ein</v>
      </c>
    </row>
    <row r="36" spans="1:5" x14ac:dyDescent="0.2">
      <c r="C36" s="175"/>
      <c r="E36" s="163"/>
    </row>
    <row r="37" spans="1:5" hidden="1" x14ac:dyDescent="0.2">
      <c r="A37" s="6" t="s">
        <v>212</v>
      </c>
      <c r="B37" s="7"/>
      <c r="C37" s="100"/>
      <c r="D37" s="1"/>
    </row>
    <row r="38" spans="1:5" hidden="1" x14ac:dyDescent="0.2">
      <c r="A38" s="1"/>
      <c r="B38" s="7" t="s">
        <v>213</v>
      </c>
      <c r="C38" s="185"/>
      <c r="D38" s="1"/>
    </row>
    <row r="39" spans="1:5" hidden="1" x14ac:dyDescent="0.2">
      <c r="A39" s="1"/>
      <c r="B39" s="7" t="s">
        <v>214</v>
      </c>
      <c r="C39" s="185"/>
      <c r="D39" s="1"/>
    </row>
    <row r="40" spans="1:5" hidden="1" x14ac:dyDescent="0.2"/>
    <row r="41" spans="1:5" x14ac:dyDescent="0.2">
      <c r="A41" s="6" t="s">
        <v>30</v>
      </c>
      <c r="B41" s="7"/>
      <c r="C41" s="100" t="str">
        <f>IF(AND(ISNUMBER(34),C42&gt;0),"","Füllen Sie die Seite 'Teilnehmer' aus!")</f>
        <v>Füllen Sie die Seite 'Teilnehmer' aus!</v>
      </c>
      <c r="D41" s="1"/>
    </row>
    <row r="42" spans="1:5" x14ac:dyDescent="0.2">
      <c r="A42" s="1"/>
      <c r="B42" s="7" t="s">
        <v>32</v>
      </c>
      <c r="C42" s="15">
        <f>IF(COUNTIF(Teilnehmer!AE:AE,"unvollständig")&gt;0,"Teilnehmerdaten sind unvollständig!",Teilnehmer!A1001)</f>
        <v>0</v>
      </c>
      <c r="D42" s="1"/>
    </row>
    <row r="43" spans="1:5" x14ac:dyDescent="0.2">
      <c r="A43" s="1"/>
      <c r="B43" s="7" t="s">
        <v>114</v>
      </c>
      <c r="C43" s="15">
        <f>Übersicht!J27</f>
        <v>0</v>
      </c>
      <c r="D43" s="1"/>
    </row>
    <row r="44" spans="1:5" x14ac:dyDescent="0.2">
      <c r="A44" s="1"/>
      <c r="B44" s="7" t="s">
        <v>33</v>
      </c>
      <c r="C44" s="15">
        <f>IF(COUNTIF('Kampfrichter und Übungsleiter'!J:J,"unvollständig")&gt;0,"Angaben für Kampfrichter sind unvollständig",IF(Übersicht!P33&lt;Übersicht!P32,"mindestens " &amp; Übersicht!P32&amp;" Mitarbeiter namentlich eintragen!",Übersicht!P33))</f>
        <v>0</v>
      </c>
      <c r="D44" s="1"/>
    </row>
    <row r="45" spans="1:5" x14ac:dyDescent="0.2">
      <c r="A45" s="1"/>
      <c r="B45" s="7" t="s">
        <v>31</v>
      </c>
      <c r="C45" s="102" t="str">
        <f>IF(ISBLANK(C58),"Bitte Anmeldedatum (unten) ausfüllen!",Übersicht!P52)</f>
        <v>Bitte Anmeldedatum (unten) ausfüllen!</v>
      </c>
      <c r="D45" s="1"/>
    </row>
    <row r="47" spans="1:5" hidden="1" x14ac:dyDescent="0.2">
      <c r="A47" s="6" t="s">
        <v>263</v>
      </c>
      <c r="B47" s="7"/>
      <c r="C47" s="100" t="str">
        <f>IF(AND(ISBLANK(C48),ISBLANK(#REF!)),"Wählen Sie eine Zahlungsweise:","")</f>
        <v/>
      </c>
      <c r="D47" s="1"/>
    </row>
    <row r="48" spans="1:5" hidden="1" x14ac:dyDescent="0.2">
      <c r="A48" s="6"/>
      <c r="B48" s="200" t="s">
        <v>264</v>
      </c>
      <c r="C48" s="103" t="s">
        <v>265</v>
      </c>
      <c r="D48" s="1"/>
      <c r="E48" s="163"/>
    </row>
    <row r="49" spans="1:5" hidden="1" x14ac:dyDescent="0.2"/>
    <row r="50" spans="1:5" x14ac:dyDescent="0.2">
      <c r="A50" s="6"/>
      <c r="B50" s="7"/>
      <c r="C50" s="129"/>
      <c r="D50" s="1"/>
    </row>
    <row r="51" spans="1:5" s="63" customFormat="1" ht="12" x14ac:dyDescent="0.2">
      <c r="A51" s="61"/>
      <c r="B51" s="196" t="s">
        <v>246</v>
      </c>
      <c r="C51" s="62"/>
      <c r="D51" s="62"/>
    </row>
    <row r="52" spans="1:5" s="63" customFormat="1" ht="12" x14ac:dyDescent="0.2">
      <c r="A52" s="61"/>
      <c r="B52" s="196" t="s">
        <v>247</v>
      </c>
      <c r="C52" s="62"/>
      <c r="D52" s="62"/>
    </row>
    <row r="53" spans="1:5" s="63" customFormat="1" ht="12" x14ac:dyDescent="0.2">
      <c r="A53" s="61"/>
      <c r="B53" s="196" t="s">
        <v>248</v>
      </c>
      <c r="C53" s="162"/>
      <c r="D53" s="62"/>
    </row>
    <row r="54" spans="1:5" s="63" customFormat="1" ht="12" x14ac:dyDescent="0.2">
      <c r="A54" s="61"/>
      <c r="B54" s="196" t="s">
        <v>249</v>
      </c>
      <c r="C54" s="62"/>
      <c r="D54" s="62"/>
    </row>
    <row r="55" spans="1:5" s="63" customFormat="1" ht="12" x14ac:dyDescent="0.2">
      <c r="A55" s="61"/>
      <c r="B55" s="196" t="s">
        <v>251</v>
      </c>
      <c r="C55" s="62"/>
      <c r="D55" s="62"/>
    </row>
    <row r="56" spans="1:5" s="63" customFormat="1" ht="12" x14ac:dyDescent="0.2">
      <c r="A56" s="61"/>
      <c r="B56" s="196" t="s">
        <v>250</v>
      </c>
      <c r="C56" s="62"/>
      <c r="D56" s="62"/>
    </row>
    <row r="57" spans="1:5" x14ac:dyDescent="0.2">
      <c r="A57" s="1"/>
      <c r="B57" s="7"/>
      <c r="C57" s="100" t="str">
        <f>IF(ISBLANK(C58)," Tragen Sie hier das heutige Datum ein:","")</f>
        <v xml:space="preserve"> Tragen Sie hier das heutige Datum ein:</v>
      </c>
      <c r="D57" s="1"/>
    </row>
    <row r="58" spans="1:5" x14ac:dyDescent="0.2">
      <c r="A58" s="1"/>
      <c r="B58" s="7" t="s">
        <v>40</v>
      </c>
      <c r="C58" s="83"/>
      <c r="D58" s="60"/>
      <c r="E58" s="80"/>
    </row>
    <row r="59" spans="1:5" ht="39.75" hidden="1" customHeight="1" x14ac:dyDescent="0.2">
      <c r="A59" s="1"/>
      <c r="B59" s="88" t="s">
        <v>34</v>
      </c>
      <c r="C59" s="59"/>
      <c r="D59" s="1"/>
    </row>
    <row r="60" spans="1:5" x14ac:dyDescent="0.2">
      <c r="A60" s="1"/>
      <c r="B60" s="1"/>
      <c r="C60" s="138"/>
      <c r="D60" s="1"/>
    </row>
    <row r="61" spans="1:5" x14ac:dyDescent="0.2">
      <c r="B61"/>
    </row>
    <row r="62" spans="1:5" x14ac:dyDescent="0.2">
      <c r="B62"/>
    </row>
    <row r="63" spans="1:5" s="30" customFormat="1" x14ac:dyDescent="0.2">
      <c r="A63" t="s">
        <v>140</v>
      </c>
      <c r="B63"/>
      <c r="C63"/>
    </row>
    <row r="64" spans="1:5" s="30" customFormat="1" x14ac:dyDescent="0.2">
      <c r="A64"/>
      <c r="B64" s="3" t="str">
        <f>IF(ISTEXT(C21),"Anmeldung_TGSA-GTw2023_" &amp; $C21 &amp; ".xls","")</f>
        <v/>
      </c>
      <c r="C64" s="3"/>
    </row>
    <row r="65" spans="1:3" x14ac:dyDescent="0.2">
      <c r="A65" t="s">
        <v>221</v>
      </c>
      <c r="B65"/>
    </row>
    <row r="66" spans="1:3" x14ac:dyDescent="0.2">
      <c r="B66" s="137" t="str">
        <f>IF(ISBLANK(C21),"",'Ausrichter und Termine'!H2)</f>
        <v/>
      </c>
      <c r="C66" s="3"/>
    </row>
    <row r="67" spans="1:3" s="11" customFormat="1" x14ac:dyDescent="0.2">
      <c r="A67" s="10" t="s">
        <v>141</v>
      </c>
      <c r="B67" s="105"/>
    </row>
    <row r="68" spans="1:3" s="11" customFormat="1" x14ac:dyDescent="0.2">
      <c r="A68" s="16"/>
      <c r="B68" s="137" t="str">
        <f>IF(ISBLANK(C21),"",'Ausrichter und Termine'!I2)</f>
        <v/>
      </c>
    </row>
    <row r="69" spans="1:3" x14ac:dyDescent="0.2">
      <c r="B69" s="3"/>
      <c r="C69" s="3"/>
    </row>
    <row r="70" spans="1:3" x14ac:dyDescent="0.2">
      <c r="A70" s="217" t="s">
        <v>290</v>
      </c>
      <c r="B70" s="32"/>
    </row>
    <row r="71" spans="1:3" x14ac:dyDescent="0.2">
      <c r="A71" s="41" t="s">
        <v>277</v>
      </c>
      <c r="B71" s="32"/>
      <c r="C71" s="30"/>
    </row>
  </sheetData>
  <sheetProtection algorithmName="SHA-512" hashValue="Vo2dszguk1mAhqfrOHdlafUFLkhH6XOAgTjSrT9lh1M/FJGPbPxuOXnC7JNUwi7ao0HHz6rEoZ9whkGf3Pkl/Q==" saltValue="4aaosLkGOpDsVb7UeIImZA==" spinCount="100000" sheet="1" selectLockedCells="1"/>
  <phoneticPr fontId="0" type="noConversion"/>
  <conditionalFormatting sqref="C42">
    <cfRule type="cellIs" dxfId="1" priority="1" stopIfTrue="1" operator="equal">
      <formula>"Teilnehmerdaten sind unvollständig!"</formula>
    </cfRule>
  </conditionalFormatting>
  <dataValidations count="3">
    <dataValidation type="date" errorStyle="warning" allowBlank="1" showInputMessage="1" showErrorMessage="1" errorTitle="Anmeldedatum korrigieren" error="Das angegebene Anmeldedatum scheint nicht gültig zu sein. Bitte geben Sie als Anmeldedatum das heutige Datum in der Form tt.mm.jjjj ein." sqref="C58" xr:uid="{00000000-0002-0000-0100-000000000000}">
      <formula1>C15-180</formula1>
      <formula2>C15</formula2>
    </dataValidation>
    <dataValidation type="list" errorStyle="warning" showInputMessage="1" showErrorMessage="1" errorTitle="Verein" error="Bitte wählen Sie einen Verein aus der Liste aus, geben Sie den Vereinsnamen nicht selbst ein!" promptTitle="Wählen Sie ihren Verein aus!" prompt="Rechts neben dem Eingabefeld für den Verein wird eine Schaltfläche zum Öffnen einer Vereinsliste angezeigt. Klicken Sie auf diese Schaltfläche und wählen Sie ihren Verein aus der Liste aus._x000a_" sqref="C21" xr:uid="{00000000-0002-0000-0100-000001000000}">
      <formula1>Vereinsliste</formula1>
    </dataValidation>
    <dataValidation allowBlank="1" showErrorMessage="1" promptTitle="Bezirk" prompt="Wählen Sie den Bezirk (1 bis 3) aus, in dem ihr Verein am Gaukindertreffen teilnimmt" sqref="C14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xr:uid="{00000000-0002-0000-0100-000002000000}"/>
  </dataValidations>
  <pageMargins left="0.78740157480314965" right="0.78740157480314965" top="0.78740157480314965" bottom="0.78740157480314965" header="0.51181102362204722" footer="0.51181102362204722"/>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P1119"/>
  <sheetViews>
    <sheetView zoomScaleNormal="100" workbookViewId="0">
      <selection activeCell="B4" sqref="B4"/>
    </sheetView>
  </sheetViews>
  <sheetFormatPr baseColWidth="10" defaultRowHeight="12.75" x14ac:dyDescent="0.2"/>
  <cols>
    <col min="1" max="1" width="6.7109375" style="2" customWidth="1"/>
    <col min="2" max="2" width="11.42578125" style="2" customWidth="1"/>
    <col min="3" max="3" width="63.28515625" customWidth="1"/>
    <col min="4" max="15" width="8.140625" style="18" hidden="1" customWidth="1"/>
  </cols>
  <sheetData>
    <row r="1" spans="1:16" s="89" customFormat="1" x14ac:dyDescent="0.2">
      <c r="A1" s="90" t="s">
        <v>110</v>
      </c>
      <c r="B1" s="90" t="s">
        <v>2</v>
      </c>
      <c r="C1" s="91" t="s">
        <v>27</v>
      </c>
      <c r="D1" s="23" t="s">
        <v>120</v>
      </c>
      <c r="E1" s="24"/>
      <c r="F1" s="24"/>
      <c r="G1" s="24"/>
      <c r="H1" s="24"/>
      <c r="I1" s="24"/>
      <c r="J1" s="24"/>
      <c r="K1" s="24"/>
      <c r="L1" s="24"/>
      <c r="M1" s="24"/>
      <c r="N1" s="24"/>
      <c r="O1" s="25"/>
      <c r="P1" s="164" t="str">
        <f>IF(LEN(Deckblatt!C21)&gt;0,Deckblatt!C21,IF(LEN(Deckblatt!C24)&gt;0,Deckblatt!C24,""))</f>
        <v/>
      </c>
    </row>
    <row r="2" spans="1:16" s="53" customFormat="1" ht="11.25" x14ac:dyDescent="0.2">
      <c r="A2" s="106"/>
      <c r="B2" s="106" t="s">
        <v>43</v>
      </c>
      <c r="C2" s="107"/>
      <c r="D2" s="21">
        <v>1</v>
      </c>
      <c r="E2" s="21">
        <v>2</v>
      </c>
      <c r="F2" s="21">
        <v>3</v>
      </c>
      <c r="G2" s="21">
        <v>4</v>
      </c>
      <c r="H2" s="21">
        <v>5</v>
      </c>
      <c r="I2" s="21">
        <v>6</v>
      </c>
      <c r="J2" s="21">
        <v>7</v>
      </c>
      <c r="K2" s="21">
        <v>8</v>
      </c>
      <c r="L2" s="21">
        <v>9</v>
      </c>
      <c r="M2" s="21">
        <v>10</v>
      </c>
      <c r="N2" s="21">
        <v>11</v>
      </c>
      <c r="O2" s="21">
        <v>12</v>
      </c>
    </row>
    <row r="3" spans="1:16" s="53" customFormat="1" ht="22.5" x14ac:dyDescent="0.2">
      <c r="A3" s="97"/>
      <c r="B3" s="97"/>
      <c r="C3" s="98"/>
      <c r="D3" s="109" t="s">
        <v>121</v>
      </c>
      <c r="E3" s="109" t="s">
        <v>121</v>
      </c>
      <c r="F3" s="109" t="s">
        <v>121</v>
      </c>
      <c r="G3" s="109" t="s">
        <v>121</v>
      </c>
      <c r="H3" s="109" t="s">
        <v>121</v>
      </c>
      <c r="I3" s="109" t="s">
        <v>121</v>
      </c>
      <c r="J3" s="109" t="s">
        <v>121</v>
      </c>
      <c r="K3" s="109" t="s">
        <v>121</v>
      </c>
      <c r="L3" s="109" t="s">
        <v>121</v>
      </c>
      <c r="M3" s="109" t="s">
        <v>121</v>
      </c>
      <c r="N3" s="109" t="s">
        <v>121</v>
      </c>
      <c r="O3" s="109" t="s">
        <v>121</v>
      </c>
    </row>
    <row r="4" spans="1:16" ht="15" x14ac:dyDescent="0.2">
      <c r="A4" s="95">
        <v>1</v>
      </c>
      <c r="B4" s="96"/>
      <c r="C4" s="195"/>
      <c r="D4" s="108"/>
      <c r="E4" s="108"/>
      <c r="F4" s="108"/>
      <c r="G4" s="108"/>
      <c r="H4" s="108"/>
      <c r="I4" s="108"/>
      <c r="J4" s="108"/>
      <c r="K4" s="108"/>
      <c r="L4" s="108"/>
      <c r="M4" s="108"/>
      <c r="N4" s="108"/>
      <c r="O4" s="108"/>
    </row>
    <row r="5" spans="1:16" ht="15" x14ac:dyDescent="0.2">
      <c r="A5" s="92">
        <v>2</v>
      </c>
      <c r="B5" s="96"/>
      <c r="C5" s="19"/>
      <c r="D5" s="108"/>
      <c r="E5" s="108"/>
      <c r="F5" s="108"/>
      <c r="G5" s="108"/>
      <c r="H5" s="108"/>
      <c r="I5" s="108"/>
      <c r="J5" s="108"/>
      <c r="K5" s="108"/>
      <c r="L5" s="108"/>
      <c r="M5" s="108"/>
      <c r="N5" s="108"/>
      <c r="O5" s="108"/>
    </row>
    <row r="6" spans="1:16" ht="15" x14ac:dyDescent="0.2">
      <c r="A6" s="92">
        <v>3</v>
      </c>
      <c r="B6" s="96"/>
      <c r="C6" s="19"/>
      <c r="D6" s="108"/>
      <c r="E6" s="108"/>
      <c r="F6" s="108"/>
      <c r="G6" s="108"/>
      <c r="H6" s="108"/>
      <c r="I6" s="108"/>
      <c r="J6" s="108"/>
      <c r="K6" s="108"/>
      <c r="L6" s="108"/>
      <c r="M6" s="108"/>
      <c r="N6" s="108"/>
      <c r="O6" s="108"/>
    </row>
    <row r="7" spans="1:16" ht="15" x14ac:dyDescent="0.2">
      <c r="A7" s="92">
        <v>4</v>
      </c>
      <c r="B7" s="96"/>
      <c r="C7" s="19"/>
      <c r="D7" s="108"/>
      <c r="E7" s="108"/>
      <c r="F7" s="108"/>
      <c r="G7" s="108"/>
      <c r="H7" s="108"/>
      <c r="I7" s="108"/>
      <c r="J7" s="108"/>
      <c r="K7" s="108"/>
      <c r="L7" s="108"/>
      <c r="M7" s="108"/>
      <c r="N7" s="108"/>
      <c r="O7" s="108"/>
    </row>
    <row r="8" spans="1:16" ht="15" x14ac:dyDescent="0.2">
      <c r="A8" s="92">
        <v>5</v>
      </c>
      <c r="B8" s="96"/>
      <c r="C8" s="19"/>
      <c r="D8" s="108"/>
      <c r="E8" s="108"/>
      <c r="F8" s="108"/>
      <c r="G8" s="108"/>
      <c r="H8" s="108"/>
      <c r="I8" s="108"/>
      <c r="J8" s="108"/>
      <c r="K8" s="108"/>
      <c r="L8" s="108"/>
      <c r="M8" s="108"/>
      <c r="N8" s="108"/>
      <c r="O8" s="108"/>
    </row>
    <row r="9" spans="1:16" ht="15" x14ac:dyDescent="0.2">
      <c r="A9" s="92">
        <v>6</v>
      </c>
      <c r="B9" s="96"/>
      <c r="C9" s="19"/>
      <c r="D9" s="108"/>
      <c r="E9" s="108"/>
      <c r="F9" s="108"/>
      <c r="G9" s="108"/>
      <c r="H9" s="108"/>
      <c r="I9" s="108"/>
      <c r="J9" s="108"/>
      <c r="K9" s="108"/>
      <c r="L9" s="108"/>
      <c r="M9" s="108"/>
      <c r="N9" s="108"/>
      <c r="O9" s="108"/>
    </row>
    <row r="10" spans="1:16" ht="15" x14ac:dyDescent="0.2">
      <c r="A10" s="92">
        <v>7</v>
      </c>
      <c r="B10" s="96"/>
      <c r="C10" s="19"/>
      <c r="D10" s="108"/>
      <c r="E10" s="108"/>
      <c r="F10" s="108"/>
      <c r="G10" s="108"/>
      <c r="H10" s="108"/>
      <c r="I10" s="108"/>
      <c r="J10" s="108"/>
      <c r="K10" s="108"/>
      <c r="L10" s="108"/>
      <c r="M10" s="108"/>
      <c r="N10" s="108"/>
      <c r="O10" s="108"/>
    </row>
    <row r="11" spans="1:16" ht="15" x14ac:dyDescent="0.2">
      <c r="A11" s="92">
        <v>8</v>
      </c>
      <c r="B11" s="96"/>
      <c r="C11" s="19"/>
      <c r="D11" s="108"/>
      <c r="E11" s="108"/>
      <c r="F11" s="108"/>
      <c r="G11" s="108"/>
      <c r="H11" s="108"/>
      <c r="I11" s="108"/>
      <c r="J11" s="108"/>
      <c r="K11" s="108"/>
      <c r="L11" s="108"/>
      <c r="M11" s="108"/>
      <c r="N11" s="108"/>
      <c r="O11" s="108"/>
    </row>
    <row r="12" spans="1:16" ht="15" x14ac:dyDescent="0.2">
      <c r="A12" s="92">
        <v>9</v>
      </c>
      <c r="B12" s="96"/>
      <c r="C12" s="19"/>
      <c r="D12" s="108"/>
      <c r="E12" s="108"/>
      <c r="F12" s="108"/>
      <c r="G12" s="108"/>
      <c r="H12" s="108"/>
      <c r="I12" s="108"/>
      <c r="J12" s="108"/>
      <c r="K12" s="108"/>
      <c r="L12" s="108"/>
      <c r="M12" s="108"/>
      <c r="N12" s="108"/>
      <c r="O12" s="108"/>
    </row>
    <row r="13" spans="1:16" ht="15" x14ac:dyDescent="0.2">
      <c r="A13" s="92">
        <v>10</v>
      </c>
      <c r="B13" s="96"/>
      <c r="C13" s="19"/>
      <c r="D13" s="108"/>
      <c r="E13" s="108"/>
      <c r="F13" s="108"/>
      <c r="G13" s="108"/>
      <c r="H13" s="108"/>
      <c r="I13" s="108"/>
      <c r="J13" s="108"/>
      <c r="K13" s="108"/>
      <c r="L13" s="108"/>
      <c r="M13" s="108"/>
      <c r="N13" s="108"/>
      <c r="O13" s="108"/>
    </row>
    <row r="14" spans="1:16" ht="15" x14ac:dyDescent="0.2">
      <c r="A14" s="92">
        <v>11</v>
      </c>
      <c r="B14" s="96"/>
      <c r="C14" s="19"/>
      <c r="D14" s="108"/>
      <c r="E14" s="108"/>
      <c r="F14" s="108"/>
      <c r="G14" s="108"/>
      <c r="H14" s="108"/>
      <c r="I14" s="108"/>
      <c r="J14" s="108"/>
      <c r="K14" s="108"/>
      <c r="L14" s="108"/>
      <c r="M14" s="108"/>
      <c r="N14" s="108"/>
      <c r="O14" s="108"/>
    </row>
    <row r="15" spans="1:16" ht="15" x14ac:dyDescent="0.2">
      <c r="A15" s="92">
        <v>12</v>
      </c>
      <c r="B15" s="96"/>
      <c r="C15" s="19"/>
      <c r="D15" s="108"/>
      <c r="E15" s="108"/>
      <c r="F15" s="108"/>
      <c r="G15" s="108"/>
      <c r="H15" s="108"/>
      <c r="I15" s="108"/>
      <c r="J15" s="108"/>
      <c r="K15" s="108"/>
      <c r="L15" s="108"/>
      <c r="M15" s="108"/>
      <c r="N15" s="108"/>
      <c r="O15" s="108"/>
    </row>
    <row r="16" spans="1:16" ht="15" x14ac:dyDescent="0.2">
      <c r="A16" s="92">
        <v>13</v>
      </c>
      <c r="B16" s="96"/>
      <c r="C16" s="19"/>
      <c r="D16" s="108"/>
      <c r="E16" s="108"/>
      <c r="F16" s="108"/>
      <c r="G16" s="108"/>
      <c r="H16" s="108"/>
      <c r="I16" s="108"/>
      <c r="J16" s="108"/>
      <c r="K16" s="108"/>
      <c r="L16" s="108"/>
      <c r="M16" s="108"/>
      <c r="N16" s="108"/>
      <c r="O16" s="108"/>
    </row>
    <row r="17" spans="1:15" ht="15" x14ac:dyDescent="0.2">
      <c r="A17" s="92">
        <v>14</v>
      </c>
      <c r="B17" s="96"/>
      <c r="C17" s="19"/>
      <c r="D17" s="108"/>
      <c r="E17" s="108"/>
      <c r="F17" s="108"/>
      <c r="G17" s="108"/>
      <c r="H17" s="108"/>
      <c r="I17" s="108"/>
      <c r="J17" s="108"/>
      <c r="K17" s="108"/>
      <c r="L17" s="108"/>
      <c r="M17" s="108"/>
      <c r="N17" s="108"/>
      <c r="O17" s="108"/>
    </row>
    <row r="18" spans="1:15" ht="15" x14ac:dyDescent="0.2">
      <c r="A18" s="92">
        <v>15</v>
      </c>
      <c r="B18" s="96"/>
      <c r="C18" s="19"/>
      <c r="D18" s="108"/>
      <c r="E18" s="108"/>
      <c r="F18" s="108"/>
      <c r="G18" s="108"/>
      <c r="H18" s="108"/>
      <c r="I18" s="108"/>
      <c r="J18" s="108"/>
      <c r="K18" s="108"/>
      <c r="L18" s="108"/>
      <c r="M18" s="108"/>
      <c r="N18" s="108"/>
      <c r="O18" s="108"/>
    </row>
    <row r="19" spans="1:15" ht="15" x14ac:dyDescent="0.2">
      <c r="A19" s="92">
        <v>16</v>
      </c>
      <c r="B19" s="96"/>
      <c r="C19" s="19"/>
      <c r="D19" s="108"/>
      <c r="E19" s="108"/>
      <c r="F19" s="108"/>
      <c r="G19" s="108"/>
      <c r="H19" s="108"/>
      <c r="I19" s="108"/>
      <c r="J19" s="108"/>
      <c r="K19" s="108"/>
      <c r="L19" s="108"/>
      <c r="M19" s="108"/>
      <c r="N19" s="108"/>
      <c r="O19" s="108"/>
    </row>
    <row r="20" spans="1:15" ht="15" x14ac:dyDescent="0.2">
      <c r="A20" s="92">
        <v>17</v>
      </c>
      <c r="B20" s="96"/>
      <c r="C20" s="19"/>
      <c r="D20" s="108"/>
      <c r="E20" s="108"/>
      <c r="F20" s="108"/>
      <c r="G20" s="108"/>
      <c r="H20" s="108"/>
      <c r="I20" s="108"/>
      <c r="J20" s="108"/>
      <c r="K20" s="108"/>
      <c r="L20" s="108"/>
      <c r="M20" s="108"/>
      <c r="N20" s="108"/>
      <c r="O20" s="108"/>
    </row>
    <row r="21" spans="1:15" ht="15" x14ac:dyDescent="0.2">
      <c r="A21" s="92">
        <v>18</v>
      </c>
      <c r="B21" s="96"/>
      <c r="C21" s="19"/>
      <c r="D21" s="108"/>
      <c r="E21" s="108"/>
      <c r="F21" s="108"/>
      <c r="G21" s="108"/>
      <c r="H21" s="108"/>
      <c r="I21" s="108"/>
      <c r="J21" s="108"/>
      <c r="K21" s="108"/>
      <c r="L21" s="108"/>
      <c r="M21" s="108"/>
      <c r="N21" s="108"/>
      <c r="O21" s="108"/>
    </row>
    <row r="22" spans="1:15" ht="15" x14ac:dyDescent="0.2">
      <c r="A22" s="92">
        <v>19</v>
      </c>
      <c r="B22" s="96"/>
      <c r="C22" s="19"/>
      <c r="D22" s="108"/>
      <c r="E22" s="108"/>
      <c r="F22" s="108"/>
      <c r="G22" s="108"/>
      <c r="H22" s="108"/>
      <c r="I22" s="108"/>
      <c r="J22" s="108"/>
      <c r="K22" s="108"/>
      <c r="L22" s="108"/>
      <c r="M22" s="108"/>
      <c r="N22" s="108"/>
      <c r="O22" s="108"/>
    </row>
    <row r="23" spans="1:15" ht="15" x14ac:dyDescent="0.2">
      <c r="A23" s="92">
        <v>20</v>
      </c>
      <c r="B23" s="96"/>
      <c r="C23" s="19"/>
      <c r="D23" s="108"/>
      <c r="E23" s="108"/>
      <c r="F23" s="108"/>
      <c r="G23" s="108"/>
      <c r="H23" s="108"/>
      <c r="I23" s="108"/>
      <c r="J23" s="108"/>
      <c r="K23" s="108"/>
      <c r="L23" s="108"/>
      <c r="M23" s="108"/>
      <c r="N23" s="108"/>
      <c r="O23" s="108"/>
    </row>
    <row r="24" spans="1:15" ht="15" x14ac:dyDescent="0.2">
      <c r="A24" s="92">
        <v>21</v>
      </c>
      <c r="B24" s="96"/>
      <c r="C24" s="19"/>
      <c r="D24" s="108"/>
      <c r="E24" s="108"/>
      <c r="F24" s="108"/>
      <c r="G24" s="108"/>
      <c r="H24" s="108"/>
      <c r="I24" s="108"/>
      <c r="J24" s="108"/>
      <c r="K24" s="108"/>
      <c r="L24" s="108"/>
      <c r="M24" s="108"/>
      <c r="N24" s="108"/>
      <c r="O24" s="108"/>
    </row>
    <row r="25" spans="1:15" ht="15" x14ac:dyDescent="0.2">
      <c r="A25" s="92">
        <v>22</v>
      </c>
      <c r="B25" s="96"/>
      <c r="C25" s="19"/>
      <c r="D25" s="108"/>
      <c r="E25" s="108"/>
      <c r="F25" s="108"/>
      <c r="G25" s="108"/>
      <c r="H25" s="108"/>
      <c r="I25" s="108"/>
      <c r="J25" s="108"/>
      <c r="K25" s="108"/>
      <c r="L25" s="108"/>
      <c r="M25" s="108"/>
      <c r="N25" s="108"/>
      <c r="O25" s="108"/>
    </row>
    <row r="26" spans="1:15" ht="15" x14ac:dyDescent="0.2">
      <c r="A26" s="92">
        <v>23</v>
      </c>
      <c r="B26" s="96"/>
      <c r="C26" s="19"/>
      <c r="D26" s="108"/>
      <c r="E26" s="108"/>
      <c r="F26" s="108"/>
      <c r="G26" s="108"/>
      <c r="H26" s="108"/>
      <c r="I26" s="108"/>
      <c r="J26" s="108"/>
      <c r="K26" s="108"/>
      <c r="L26" s="108"/>
      <c r="M26" s="108"/>
      <c r="N26" s="108"/>
      <c r="O26" s="108"/>
    </row>
    <row r="27" spans="1:15" ht="15" x14ac:dyDescent="0.2">
      <c r="A27" s="92">
        <v>24</v>
      </c>
      <c r="B27" s="96"/>
      <c r="C27" s="19"/>
      <c r="D27" s="108"/>
      <c r="E27" s="108"/>
      <c r="F27" s="108"/>
      <c r="G27" s="108"/>
      <c r="H27" s="108"/>
      <c r="I27" s="108"/>
      <c r="J27" s="108"/>
      <c r="K27" s="108"/>
      <c r="L27" s="108"/>
      <c r="M27" s="108"/>
      <c r="N27" s="108"/>
      <c r="O27" s="108"/>
    </row>
    <row r="28" spans="1:15" ht="15" x14ac:dyDescent="0.2">
      <c r="A28" s="92">
        <v>25</v>
      </c>
      <c r="B28" s="96"/>
      <c r="C28" s="19"/>
      <c r="D28" s="108"/>
      <c r="E28" s="108"/>
      <c r="F28" s="108"/>
      <c r="G28" s="108"/>
      <c r="H28" s="108"/>
      <c r="I28" s="108"/>
      <c r="J28" s="108"/>
      <c r="K28" s="108"/>
      <c r="L28" s="108"/>
      <c r="M28" s="108"/>
      <c r="N28" s="108"/>
      <c r="O28" s="108"/>
    </row>
    <row r="29" spans="1:15" ht="15" x14ac:dyDescent="0.2">
      <c r="A29" s="92">
        <v>26</v>
      </c>
      <c r="B29" s="96"/>
      <c r="C29" s="19"/>
      <c r="D29" s="108"/>
      <c r="E29" s="108"/>
      <c r="F29" s="108"/>
      <c r="G29" s="108"/>
      <c r="H29" s="108"/>
      <c r="I29" s="108"/>
      <c r="J29" s="108"/>
      <c r="K29" s="108"/>
      <c r="L29" s="108"/>
      <c r="M29" s="108"/>
      <c r="N29" s="108"/>
      <c r="O29" s="108"/>
    </row>
    <row r="30" spans="1:15" ht="15" x14ac:dyDescent="0.2">
      <c r="A30" s="92">
        <v>27</v>
      </c>
      <c r="B30" s="96"/>
      <c r="C30" s="19"/>
      <c r="D30" s="108"/>
      <c r="E30" s="108"/>
      <c r="F30" s="108"/>
      <c r="G30" s="108"/>
      <c r="H30" s="108"/>
      <c r="I30" s="108"/>
      <c r="J30" s="108"/>
      <c r="K30" s="108"/>
      <c r="L30" s="108"/>
      <c r="M30" s="108"/>
      <c r="N30" s="108"/>
      <c r="O30" s="108"/>
    </row>
    <row r="31" spans="1:15" ht="15" x14ac:dyDescent="0.2">
      <c r="A31" s="92">
        <v>28</v>
      </c>
      <c r="B31" s="96"/>
      <c r="C31" s="19"/>
      <c r="D31" s="108"/>
      <c r="E31" s="108"/>
      <c r="F31" s="108"/>
      <c r="G31" s="108"/>
      <c r="H31" s="108"/>
      <c r="I31" s="108"/>
      <c r="J31" s="108"/>
      <c r="K31" s="108"/>
      <c r="L31" s="108"/>
      <c r="M31" s="108"/>
      <c r="N31" s="108"/>
      <c r="O31" s="108"/>
    </row>
    <row r="32" spans="1:15" ht="15" x14ac:dyDescent="0.2">
      <c r="A32" s="92">
        <v>29</v>
      </c>
      <c r="B32" s="96"/>
      <c r="C32" s="19"/>
      <c r="D32" s="108"/>
      <c r="E32" s="108"/>
      <c r="F32" s="108"/>
      <c r="G32" s="108"/>
      <c r="H32" s="108"/>
      <c r="I32" s="108"/>
      <c r="J32" s="108"/>
      <c r="K32" s="108"/>
      <c r="L32" s="108"/>
      <c r="M32" s="108"/>
      <c r="N32" s="108"/>
      <c r="O32" s="108"/>
    </row>
    <row r="33" spans="1:15" ht="15" x14ac:dyDescent="0.2">
      <c r="A33" s="92">
        <v>30</v>
      </c>
      <c r="B33" s="96"/>
      <c r="C33" s="19"/>
      <c r="D33" s="108"/>
      <c r="E33" s="108"/>
      <c r="F33" s="108"/>
      <c r="G33" s="108"/>
      <c r="H33" s="108"/>
      <c r="I33" s="108"/>
      <c r="J33" s="108"/>
      <c r="K33" s="108"/>
      <c r="L33" s="108"/>
      <c r="M33" s="108"/>
      <c r="N33" s="108"/>
      <c r="O33" s="108"/>
    </row>
    <row r="34" spans="1:15" ht="15" x14ac:dyDescent="0.2">
      <c r="A34" s="92">
        <v>31</v>
      </c>
      <c r="B34" s="96"/>
      <c r="C34" s="19"/>
      <c r="D34" s="108"/>
      <c r="E34" s="108"/>
      <c r="F34" s="108"/>
      <c r="G34" s="108"/>
      <c r="H34" s="108"/>
      <c r="I34" s="108"/>
      <c r="J34" s="108"/>
      <c r="K34" s="108"/>
      <c r="L34" s="108"/>
      <c r="M34" s="108"/>
      <c r="N34" s="108"/>
      <c r="O34" s="108"/>
    </row>
    <row r="35" spans="1:15" ht="15" x14ac:dyDescent="0.2">
      <c r="A35" s="92">
        <v>32</v>
      </c>
      <c r="B35" s="96"/>
      <c r="C35" s="19"/>
      <c r="D35" s="108"/>
      <c r="E35" s="108"/>
      <c r="F35" s="108"/>
      <c r="G35" s="108"/>
      <c r="H35" s="108"/>
      <c r="I35" s="108"/>
      <c r="J35" s="108"/>
      <c r="K35" s="108"/>
      <c r="L35" s="108"/>
      <c r="M35" s="108"/>
      <c r="N35" s="108"/>
      <c r="O35" s="108"/>
    </row>
    <row r="36" spans="1:15" ht="15" x14ac:dyDescent="0.2">
      <c r="A36" s="92">
        <v>33</v>
      </c>
      <c r="B36" s="96"/>
      <c r="C36" s="19"/>
      <c r="D36" s="108"/>
      <c r="E36" s="108"/>
      <c r="F36" s="108"/>
      <c r="G36" s="108"/>
      <c r="H36" s="108"/>
      <c r="I36" s="108"/>
      <c r="J36" s="108"/>
      <c r="K36" s="108"/>
      <c r="L36" s="108"/>
      <c r="M36" s="108"/>
      <c r="N36" s="108"/>
      <c r="O36" s="108"/>
    </row>
    <row r="37" spans="1:15" ht="15" x14ac:dyDescent="0.2">
      <c r="A37" s="92">
        <v>34</v>
      </c>
      <c r="B37" s="96"/>
      <c r="C37" s="19"/>
      <c r="D37" s="108"/>
      <c r="E37" s="108"/>
      <c r="F37" s="108"/>
      <c r="G37" s="108"/>
      <c r="H37" s="108"/>
      <c r="I37" s="108"/>
      <c r="J37" s="108"/>
      <c r="K37" s="108"/>
      <c r="L37" s="108"/>
      <c r="M37" s="108"/>
      <c r="N37" s="108"/>
      <c r="O37" s="108"/>
    </row>
    <row r="38" spans="1:15" ht="15" x14ac:dyDescent="0.2">
      <c r="A38" s="92">
        <v>35</v>
      </c>
      <c r="B38" s="96"/>
      <c r="C38" s="19"/>
      <c r="D38" s="108"/>
      <c r="E38" s="108"/>
      <c r="F38" s="108"/>
      <c r="G38" s="108"/>
      <c r="H38" s="108"/>
      <c r="I38" s="108"/>
      <c r="J38" s="108"/>
      <c r="K38" s="108"/>
      <c r="L38" s="108"/>
      <c r="M38" s="108"/>
      <c r="N38" s="108"/>
      <c r="O38" s="108"/>
    </row>
    <row r="39" spans="1:15" ht="15" x14ac:dyDescent="0.2">
      <c r="A39" s="92">
        <v>36</v>
      </c>
      <c r="B39" s="96"/>
      <c r="C39" s="19"/>
      <c r="D39" s="108"/>
      <c r="E39" s="108"/>
      <c r="F39" s="108"/>
      <c r="G39" s="108"/>
      <c r="H39" s="108"/>
      <c r="I39" s="108"/>
      <c r="J39" s="108"/>
      <c r="K39" s="108"/>
      <c r="L39" s="108"/>
      <c r="M39" s="108"/>
      <c r="N39" s="108"/>
      <c r="O39" s="108"/>
    </row>
    <row r="40" spans="1:15" ht="15" x14ac:dyDescent="0.2">
      <c r="A40" s="92">
        <v>37</v>
      </c>
      <c r="B40" s="96"/>
      <c r="C40" s="19"/>
      <c r="D40" s="108"/>
      <c r="E40" s="108"/>
      <c r="F40" s="108"/>
      <c r="G40" s="108"/>
      <c r="H40" s="108"/>
      <c r="I40" s="108"/>
      <c r="J40" s="108"/>
      <c r="K40" s="108"/>
      <c r="L40" s="108"/>
      <c r="M40" s="108"/>
      <c r="N40" s="108"/>
      <c r="O40" s="108"/>
    </row>
    <row r="41" spans="1:15" ht="15" x14ac:dyDescent="0.2">
      <c r="A41" s="92">
        <v>38</v>
      </c>
      <c r="B41" s="96"/>
      <c r="C41" s="19"/>
      <c r="D41" s="108"/>
      <c r="E41" s="108"/>
      <c r="F41" s="108"/>
      <c r="G41" s="108"/>
      <c r="H41" s="108"/>
      <c r="I41" s="108"/>
      <c r="J41" s="108"/>
      <c r="K41" s="108"/>
      <c r="L41" s="108"/>
      <c r="M41" s="108"/>
      <c r="N41" s="108"/>
      <c r="O41" s="108"/>
    </row>
    <row r="42" spans="1:15" ht="15" x14ac:dyDescent="0.2">
      <c r="A42" s="92">
        <v>39</v>
      </c>
      <c r="B42" s="96"/>
      <c r="C42" s="19"/>
      <c r="D42" s="108"/>
      <c r="E42" s="108"/>
      <c r="F42" s="108"/>
      <c r="G42" s="108"/>
      <c r="H42" s="108"/>
      <c r="I42" s="108"/>
      <c r="J42" s="108"/>
      <c r="K42" s="108"/>
      <c r="L42" s="108"/>
      <c r="M42" s="108"/>
      <c r="N42" s="108"/>
      <c r="O42" s="108"/>
    </row>
    <row r="43" spans="1:15" ht="15" x14ac:dyDescent="0.2">
      <c r="A43" s="92">
        <v>40</v>
      </c>
      <c r="B43" s="96"/>
      <c r="C43" s="19"/>
      <c r="D43" s="108"/>
      <c r="E43" s="108"/>
      <c r="F43" s="108"/>
      <c r="G43" s="108"/>
      <c r="H43" s="108"/>
      <c r="I43" s="108"/>
      <c r="J43" s="108"/>
      <c r="K43" s="108"/>
      <c r="L43" s="108"/>
      <c r="M43" s="108"/>
      <c r="N43" s="108"/>
      <c r="O43" s="108"/>
    </row>
    <row r="44" spans="1:15" ht="15" x14ac:dyDescent="0.2">
      <c r="A44" s="92">
        <v>41</v>
      </c>
      <c r="B44" s="96"/>
      <c r="C44" s="19"/>
      <c r="D44" s="108"/>
      <c r="E44" s="108"/>
      <c r="F44" s="108"/>
      <c r="G44" s="108"/>
      <c r="H44" s="108"/>
      <c r="I44" s="108"/>
      <c r="J44" s="108"/>
      <c r="K44" s="108"/>
      <c r="L44" s="108"/>
      <c r="M44" s="108"/>
      <c r="N44" s="108"/>
      <c r="O44" s="108"/>
    </row>
    <row r="45" spans="1:15" ht="15" x14ac:dyDescent="0.2">
      <c r="A45" s="92">
        <v>42</v>
      </c>
      <c r="B45" s="96"/>
      <c r="C45" s="19"/>
      <c r="D45" s="108"/>
      <c r="E45" s="108"/>
      <c r="F45" s="108"/>
      <c r="G45" s="108"/>
      <c r="H45" s="108"/>
      <c r="I45" s="108"/>
      <c r="J45" s="108"/>
      <c r="K45" s="108"/>
      <c r="L45" s="108"/>
      <c r="M45" s="108"/>
      <c r="N45" s="108"/>
      <c r="O45" s="108"/>
    </row>
    <row r="46" spans="1:15" ht="15" x14ac:dyDescent="0.2">
      <c r="A46" s="92">
        <v>43</v>
      </c>
      <c r="B46" s="96"/>
      <c r="C46" s="19"/>
      <c r="D46" s="108"/>
      <c r="E46" s="108"/>
      <c r="F46" s="108"/>
      <c r="G46" s="108"/>
      <c r="H46" s="108"/>
      <c r="I46" s="108"/>
      <c r="J46" s="108"/>
      <c r="K46" s="108"/>
      <c r="L46" s="108"/>
      <c r="M46" s="108"/>
      <c r="N46" s="108"/>
      <c r="O46" s="108"/>
    </row>
    <row r="47" spans="1:15" ht="15" x14ac:dyDescent="0.2">
      <c r="A47" s="92">
        <v>44</v>
      </c>
      <c r="B47" s="96"/>
      <c r="C47" s="19"/>
      <c r="D47" s="108"/>
      <c r="E47" s="108"/>
      <c r="F47" s="108"/>
      <c r="G47" s="108"/>
      <c r="H47" s="108"/>
      <c r="I47" s="108"/>
      <c r="J47" s="108"/>
      <c r="K47" s="108"/>
      <c r="L47" s="108"/>
      <c r="M47" s="108"/>
      <c r="N47" s="108"/>
      <c r="O47" s="108"/>
    </row>
    <row r="48" spans="1:15" ht="15" x14ac:dyDescent="0.2">
      <c r="A48" s="92">
        <v>45</v>
      </c>
      <c r="B48" s="96"/>
      <c r="C48" s="19"/>
      <c r="D48" s="108"/>
      <c r="E48" s="108"/>
      <c r="F48" s="108"/>
      <c r="G48" s="108"/>
      <c r="H48" s="108"/>
      <c r="I48" s="108"/>
      <c r="J48" s="108"/>
      <c r="K48" s="108"/>
      <c r="L48" s="108"/>
      <c r="M48" s="108"/>
      <c r="N48" s="108"/>
      <c r="O48" s="108"/>
    </row>
    <row r="49" spans="1:15" ht="15" x14ac:dyDescent="0.2">
      <c r="A49" s="92">
        <v>46</v>
      </c>
      <c r="B49" s="96"/>
      <c r="C49" s="19"/>
      <c r="D49" s="108"/>
      <c r="E49" s="108"/>
      <c r="F49" s="108"/>
      <c r="G49" s="108"/>
      <c r="H49" s="108"/>
      <c r="I49" s="108"/>
      <c r="J49" s="108"/>
      <c r="K49" s="108"/>
      <c r="L49" s="108"/>
      <c r="M49" s="108"/>
      <c r="N49" s="108"/>
      <c r="O49" s="108"/>
    </row>
    <row r="50" spans="1:15" ht="15" x14ac:dyDescent="0.2">
      <c r="A50" s="92">
        <v>47</v>
      </c>
      <c r="B50" s="96"/>
      <c r="C50" s="19"/>
      <c r="D50" s="108"/>
      <c r="E50" s="108"/>
      <c r="F50" s="108"/>
      <c r="G50" s="108"/>
      <c r="H50" s="108"/>
      <c r="I50" s="108"/>
      <c r="J50" s="108"/>
      <c r="K50" s="108"/>
      <c r="L50" s="108"/>
      <c r="M50" s="108"/>
      <c r="N50" s="108"/>
      <c r="O50" s="108"/>
    </row>
    <row r="51" spans="1:15" ht="15" x14ac:dyDescent="0.2">
      <c r="A51" s="92">
        <v>48</v>
      </c>
      <c r="B51" s="96"/>
      <c r="C51" s="19"/>
      <c r="D51" s="108"/>
      <c r="E51" s="108"/>
      <c r="F51" s="108"/>
      <c r="G51" s="108"/>
      <c r="H51" s="108"/>
      <c r="I51" s="108"/>
      <c r="J51" s="108"/>
      <c r="K51" s="108"/>
      <c r="L51" s="108"/>
      <c r="M51" s="108"/>
      <c r="N51" s="108"/>
      <c r="O51" s="108"/>
    </row>
    <row r="52" spans="1:15" ht="15" x14ac:dyDescent="0.2">
      <c r="A52" s="92">
        <v>49</v>
      </c>
      <c r="B52" s="96"/>
      <c r="C52" s="19"/>
      <c r="D52" s="108"/>
      <c r="E52" s="108"/>
      <c r="F52" s="108"/>
      <c r="G52" s="108"/>
      <c r="H52" s="108"/>
      <c r="I52" s="108"/>
      <c r="J52" s="108"/>
      <c r="K52" s="108"/>
      <c r="L52" s="108"/>
      <c r="M52" s="108"/>
      <c r="N52" s="108"/>
      <c r="O52" s="108"/>
    </row>
    <row r="53" spans="1:15" ht="15" x14ac:dyDescent="0.2">
      <c r="A53" s="93">
        <v>50</v>
      </c>
      <c r="B53" s="96"/>
      <c r="C53" s="94"/>
      <c r="D53" s="110"/>
      <c r="E53" s="110"/>
      <c r="F53" s="110"/>
      <c r="G53" s="110"/>
      <c r="H53" s="110"/>
      <c r="I53" s="110"/>
      <c r="J53" s="110"/>
      <c r="K53" s="110"/>
      <c r="L53" s="110"/>
      <c r="M53" s="110"/>
      <c r="N53" s="110"/>
      <c r="O53" s="110"/>
    </row>
    <row r="54" spans="1:15" x14ac:dyDescent="0.2">
      <c r="D54"/>
      <c r="E54"/>
      <c r="F54"/>
      <c r="G54"/>
      <c r="H54"/>
      <c r="I54"/>
      <c r="J54"/>
      <c r="K54"/>
      <c r="L54"/>
      <c r="M54"/>
      <c r="N54"/>
      <c r="O54"/>
    </row>
    <row r="55" spans="1:15" x14ac:dyDescent="0.2">
      <c r="D55"/>
      <c r="E55"/>
      <c r="F55"/>
      <c r="G55"/>
      <c r="H55"/>
      <c r="I55"/>
      <c r="J55"/>
      <c r="K55"/>
      <c r="L55"/>
      <c r="M55"/>
      <c r="N55"/>
      <c r="O55"/>
    </row>
    <row r="56" spans="1:15" x14ac:dyDescent="0.2">
      <c r="D56"/>
      <c r="E56"/>
      <c r="F56"/>
      <c r="G56"/>
      <c r="H56"/>
      <c r="I56"/>
      <c r="J56"/>
      <c r="K56"/>
      <c r="L56"/>
      <c r="M56"/>
      <c r="N56"/>
      <c r="O56"/>
    </row>
    <row r="57" spans="1:15" x14ac:dyDescent="0.2">
      <c r="D57"/>
      <c r="E57"/>
      <c r="F57"/>
      <c r="G57"/>
      <c r="H57"/>
      <c r="I57"/>
      <c r="J57"/>
      <c r="K57"/>
      <c r="L57"/>
      <c r="M57"/>
      <c r="N57"/>
      <c r="O57"/>
    </row>
    <row r="58" spans="1:15" x14ac:dyDescent="0.2">
      <c r="D58"/>
      <c r="E58"/>
      <c r="F58"/>
      <c r="G58"/>
      <c r="H58"/>
      <c r="I58"/>
      <c r="J58"/>
      <c r="K58"/>
      <c r="L58"/>
      <c r="M58"/>
      <c r="N58"/>
      <c r="O58"/>
    </row>
    <row r="59" spans="1:15" x14ac:dyDescent="0.2">
      <c r="D59"/>
      <c r="E59"/>
      <c r="F59"/>
      <c r="G59"/>
      <c r="H59"/>
      <c r="I59"/>
      <c r="J59"/>
      <c r="K59"/>
      <c r="L59"/>
      <c r="M59"/>
      <c r="N59"/>
      <c r="O59"/>
    </row>
    <row r="60" spans="1:15" x14ac:dyDescent="0.2">
      <c r="D60"/>
      <c r="E60"/>
      <c r="F60"/>
      <c r="G60"/>
      <c r="H60"/>
      <c r="I60"/>
      <c r="J60"/>
      <c r="K60"/>
      <c r="L60"/>
      <c r="M60"/>
      <c r="N60"/>
      <c r="O60"/>
    </row>
    <row r="61" spans="1:15" x14ac:dyDescent="0.2">
      <c r="D61"/>
      <c r="E61"/>
      <c r="F61"/>
      <c r="G61"/>
      <c r="H61"/>
      <c r="I61"/>
      <c r="J61"/>
      <c r="K61"/>
      <c r="L61"/>
      <c r="M61"/>
      <c r="N61"/>
      <c r="O61"/>
    </row>
    <row r="62" spans="1:15" x14ac:dyDescent="0.2">
      <c r="D62"/>
      <c r="E62"/>
      <c r="F62"/>
      <c r="G62"/>
      <c r="H62"/>
      <c r="I62"/>
      <c r="J62"/>
      <c r="K62"/>
      <c r="L62"/>
      <c r="M62"/>
      <c r="N62"/>
      <c r="O62"/>
    </row>
    <row r="63" spans="1:15" x14ac:dyDescent="0.2">
      <c r="D63"/>
      <c r="E63"/>
      <c r="F63"/>
      <c r="G63"/>
      <c r="H63"/>
      <c r="I63"/>
      <c r="J63"/>
      <c r="K63"/>
      <c r="L63"/>
      <c r="M63"/>
      <c r="N63"/>
      <c r="O63"/>
    </row>
    <row r="64" spans="1:15" x14ac:dyDescent="0.2">
      <c r="D64"/>
      <c r="E64"/>
      <c r="F64"/>
      <c r="G64"/>
      <c r="H64"/>
      <c r="I64"/>
      <c r="J64"/>
      <c r="K64"/>
      <c r="L64"/>
      <c r="M64"/>
      <c r="N64"/>
      <c r="O64"/>
    </row>
    <row r="65" spans="4:15" x14ac:dyDescent="0.2">
      <c r="D65"/>
      <c r="E65"/>
      <c r="F65"/>
      <c r="G65"/>
      <c r="H65"/>
      <c r="I65"/>
      <c r="J65"/>
      <c r="K65"/>
      <c r="L65"/>
      <c r="M65"/>
      <c r="N65"/>
      <c r="O65"/>
    </row>
    <row r="66" spans="4:15" x14ac:dyDescent="0.2">
      <c r="D66"/>
      <c r="E66"/>
      <c r="F66"/>
      <c r="G66"/>
      <c r="H66"/>
      <c r="I66"/>
      <c r="J66"/>
      <c r="K66"/>
      <c r="L66"/>
      <c r="M66"/>
      <c r="N66"/>
      <c r="O66"/>
    </row>
    <row r="67" spans="4:15" x14ac:dyDescent="0.2">
      <c r="D67"/>
      <c r="E67"/>
      <c r="F67"/>
      <c r="G67"/>
      <c r="H67"/>
      <c r="I67"/>
      <c r="J67"/>
      <c r="K67"/>
      <c r="L67"/>
      <c r="M67"/>
      <c r="N67"/>
      <c r="O67"/>
    </row>
    <row r="68" spans="4:15" x14ac:dyDescent="0.2">
      <c r="D68"/>
      <c r="E68"/>
      <c r="F68"/>
      <c r="G68"/>
      <c r="H68"/>
      <c r="I68"/>
      <c r="J68"/>
      <c r="K68"/>
      <c r="L68"/>
      <c r="M68"/>
      <c r="N68"/>
      <c r="O68"/>
    </row>
    <row r="69" spans="4:15" x14ac:dyDescent="0.2">
      <c r="D69"/>
      <c r="E69"/>
      <c r="F69"/>
      <c r="G69"/>
      <c r="H69"/>
      <c r="I69"/>
      <c r="J69"/>
      <c r="K69"/>
      <c r="L69"/>
      <c r="M69"/>
      <c r="N69"/>
      <c r="O69"/>
    </row>
    <row r="70" spans="4:15" x14ac:dyDescent="0.2">
      <c r="D70"/>
      <c r="E70"/>
      <c r="F70"/>
      <c r="G70"/>
      <c r="H70"/>
      <c r="I70"/>
      <c r="J70"/>
      <c r="K70"/>
      <c r="L70"/>
      <c r="M70"/>
      <c r="N70"/>
      <c r="O70"/>
    </row>
    <row r="71" spans="4:15" x14ac:dyDescent="0.2">
      <c r="D71"/>
      <c r="E71"/>
      <c r="F71"/>
      <c r="G71"/>
      <c r="H71"/>
      <c r="I71"/>
      <c r="J71"/>
      <c r="K71"/>
      <c r="L71"/>
      <c r="M71"/>
      <c r="N71"/>
      <c r="O71"/>
    </row>
    <row r="72" spans="4:15" x14ac:dyDescent="0.2">
      <c r="D72"/>
      <c r="E72"/>
      <c r="F72"/>
      <c r="G72"/>
      <c r="H72"/>
      <c r="I72"/>
      <c r="J72"/>
      <c r="K72"/>
      <c r="L72"/>
      <c r="M72"/>
      <c r="N72"/>
      <c r="O72"/>
    </row>
    <row r="73" spans="4:15" x14ac:dyDescent="0.2">
      <c r="D73"/>
      <c r="E73"/>
      <c r="F73"/>
      <c r="G73"/>
      <c r="H73"/>
      <c r="I73"/>
      <c r="J73"/>
      <c r="K73"/>
      <c r="L73"/>
      <c r="M73"/>
      <c r="N73"/>
      <c r="O73"/>
    </row>
    <row r="74" spans="4:15" x14ac:dyDescent="0.2">
      <c r="D74"/>
      <c r="E74"/>
      <c r="F74"/>
      <c r="G74"/>
      <c r="H74"/>
      <c r="I74"/>
      <c r="J74"/>
      <c r="K74"/>
      <c r="L74"/>
      <c r="M74"/>
      <c r="N74"/>
      <c r="O74"/>
    </row>
    <row r="75" spans="4:15" x14ac:dyDescent="0.2">
      <c r="D75"/>
      <c r="E75"/>
      <c r="F75"/>
      <c r="G75"/>
      <c r="H75"/>
      <c r="I75"/>
      <c r="J75"/>
      <c r="K75"/>
      <c r="L75"/>
      <c r="M75"/>
      <c r="N75"/>
      <c r="O75"/>
    </row>
    <row r="76" spans="4:15" x14ac:dyDescent="0.2">
      <c r="D76"/>
      <c r="E76"/>
      <c r="F76"/>
      <c r="G76"/>
      <c r="H76"/>
      <c r="I76"/>
      <c r="J76"/>
      <c r="K76"/>
      <c r="L76"/>
      <c r="M76"/>
      <c r="N76"/>
      <c r="O76"/>
    </row>
    <row r="77" spans="4:15" x14ac:dyDescent="0.2">
      <c r="D77"/>
      <c r="E77"/>
      <c r="F77"/>
      <c r="G77"/>
      <c r="H77"/>
      <c r="I77"/>
      <c r="J77"/>
      <c r="K77"/>
      <c r="L77"/>
      <c r="M77"/>
      <c r="N77"/>
      <c r="O77"/>
    </row>
    <row r="78" spans="4:15" x14ac:dyDescent="0.2">
      <c r="D78"/>
      <c r="E78"/>
      <c r="F78"/>
      <c r="G78"/>
      <c r="H78"/>
      <c r="I78"/>
      <c r="J78"/>
      <c r="K78"/>
      <c r="L78"/>
      <c r="M78"/>
      <c r="N78"/>
      <c r="O78"/>
    </row>
    <row r="79" spans="4:15" x14ac:dyDescent="0.2">
      <c r="D79"/>
      <c r="E79"/>
      <c r="F79"/>
      <c r="G79"/>
      <c r="H79"/>
      <c r="I79"/>
      <c r="J79"/>
      <c r="K79"/>
      <c r="L79"/>
      <c r="M79"/>
      <c r="N79"/>
      <c r="O79"/>
    </row>
    <row r="80" spans="4:15" x14ac:dyDescent="0.2">
      <c r="D80"/>
      <c r="E80"/>
      <c r="F80"/>
      <c r="G80"/>
      <c r="H80"/>
      <c r="I80"/>
      <c r="J80"/>
      <c r="K80"/>
      <c r="L80"/>
      <c r="M80"/>
      <c r="N80"/>
      <c r="O80"/>
    </row>
    <row r="81" spans="4:15" x14ac:dyDescent="0.2">
      <c r="D81"/>
      <c r="E81"/>
      <c r="F81"/>
      <c r="G81"/>
      <c r="H81"/>
      <c r="I81"/>
      <c r="J81"/>
      <c r="K81"/>
      <c r="L81"/>
      <c r="M81"/>
      <c r="N81"/>
      <c r="O81"/>
    </row>
    <row r="82" spans="4:15" x14ac:dyDescent="0.2">
      <c r="D82"/>
      <c r="E82"/>
      <c r="F82"/>
      <c r="G82"/>
      <c r="H82"/>
      <c r="I82"/>
      <c r="J82"/>
      <c r="K82"/>
      <c r="L82"/>
      <c r="M82"/>
      <c r="N82"/>
      <c r="O82"/>
    </row>
    <row r="83" spans="4:15" x14ac:dyDescent="0.2">
      <c r="D83"/>
      <c r="E83"/>
      <c r="F83"/>
      <c r="G83"/>
      <c r="H83"/>
      <c r="I83"/>
      <c r="J83"/>
      <c r="K83"/>
      <c r="L83"/>
      <c r="M83"/>
      <c r="N83"/>
      <c r="O83"/>
    </row>
    <row r="84" spans="4:15" x14ac:dyDescent="0.2">
      <c r="D84"/>
      <c r="E84"/>
      <c r="F84"/>
      <c r="G84"/>
      <c r="H84"/>
      <c r="I84"/>
      <c r="J84"/>
      <c r="K84"/>
      <c r="L84"/>
      <c r="M84"/>
      <c r="N84"/>
      <c r="O84"/>
    </row>
    <row r="85" spans="4:15" x14ac:dyDescent="0.2">
      <c r="D85"/>
      <c r="E85"/>
      <c r="F85"/>
      <c r="G85"/>
      <c r="H85"/>
      <c r="I85"/>
      <c r="J85"/>
      <c r="K85"/>
      <c r="L85"/>
      <c r="M85"/>
      <c r="N85"/>
      <c r="O85"/>
    </row>
    <row r="86" spans="4:15" x14ac:dyDescent="0.2">
      <c r="D86"/>
      <c r="E86"/>
      <c r="F86"/>
      <c r="G86"/>
      <c r="H86"/>
      <c r="I86"/>
      <c r="J86"/>
      <c r="K86"/>
      <c r="L86"/>
      <c r="M86"/>
      <c r="N86"/>
      <c r="O86"/>
    </row>
    <row r="87" spans="4:15" x14ac:dyDescent="0.2">
      <c r="D87"/>
      <c r="E87"/>
      <c r="F87"/>
      <c r="G87"/>
      <c r="H87"/>
      <c r="I87"/>
      <c r="J87"/>
      <c r="K87"/>
      <c r="L87"/>
      <c r="M87"/>
      <c r="N87"/>
      <c r="O87"/>
    </row>
    <row r="88" spans="4:15" x14ac:dyDescent="0.2">
      <c r="D88"/>
      <c r="E88"/>
      <c r="F88"/>
      <c r="G88"/>
      <c r="H88"/>
      <c r="I88"/>
      <c r="J88"/>
      <c r="K88"/>
      <c r="L88"/>
      <c r="M88"/>
      <c r="N88"/>
      <c r="O88"/>
    </row>
    <row r="89" spans="4:15" x14ac:dyDescent="0.2">
      <c r="D89"/>
      <c r="E89"/>
      <c r="F89"/>
      <c r="G89"/>
      <c r="H89"/>
      <c r="I89"/>
      <c r="J89"/>
      <c r="K89"/>
      <c r="L89"/>
      <c r="M89"/>
      <c r="N89"/>
      <c r="O89"/>
    </row>
    <row r="90" spans="4:15" x14ac:dyDescent="0.2">
      <c r="D90"/>
      <c r="E90"/>
      <c r="F90"/>
      <c r="G90"/>
      <c r="H90"/>
      <c r="I90"/>
      <c r="J90"/>
      <c r="K90"/>
      <c r="L90"/>
      <c r="M90"/>
      <c r="N90"/>
      <c r="O90"/>
    </row>
    <row r="91" spans="4:15" x14ac:dyDescent="0.2">
      <c r="D91"/>
      <c r="E91"/>
      <c r="F91"/>
      <c r="G91"/>
      <c r="H91"/>
      <c r="I91"/>
      <c r="J91"/>
      <c r="K91"/>
      <c r="L91"/>
      <c r="M91"/>
      <c r="N91"/>
      <c r="O91"/>
    </row>
    <row r="92" spans="4:15" x14ac:dyDescent="0.2">
      <c r="D92"/>
      <c r="E92"/>
      <c r="F92"/>
      <c r="G92"/>
      <c r="H92"/>
      <c r="I92"/>
      <c r="J92"/>
      <c r="K92"/>
      <c r="L92"/>
      <c r="M92"/>
      <c r="N92"/>
      <c r="O92"/>
    </row>
    <row r="93" spans="4:15" x14ac:dyDescent="0.2">
      <c r="D93"/>
      <c r="E93"/>
      <c r="F93"/>
      <c r="G93"/>
      <c r="H93"/>
      <c r="I93"/>
      <c r="J93"/>
      <c r="K93"/>
      <c r="L93"/>
      <c r="M93"/>
      <c r="N93"/>
      <c r="O93"/>
    </row>
    <row r="94" spans="4:15" x14ac:dyDescent="0.2">
      <c r="D94"/>
      <c r="E94"/>
      <c r="F94"/>
      <c r="G94"/>
      <c r="H94"/>
      <c r="I94"/>
      <c r="J94"/>
      <c r="K94"/>
      <c r="L94"/>
      <c r="M94"/>
      <c r="N94"/>
      <c r="O94"/>
    </row>
    <row r="95" spans="4:15" x14ac:dyDescent="0.2">
      <c r="D95"/>
      <c r="E95"/>
      <c r="F95"/>
      <c r="G95"/>
      <c r="H95"/>
      <c r="I95"/>
      <c r="J95"/>
      <c r="K95"/>
      <c r="L95"/>
      <c r="M95"/>
      <c r="N95"/>
      <c r="O95"/>
    </row>
    <row r="96" spans="4:15" x14ac:dyDescent="0.2">
      <c r="D96"/>
      <c r="E96"/>
      <c r="F96"/>
      <c r="G96"/>
      <c r="H96"/>
      <c r="I96"/>
      <c r="J96"/>
      <c r="K96"/>
      <c r="L96"/>
      <c r="M96"/>
      <c r="N96"/>
      <c r="O96"/>
    </row>
    <row r="97" spans="4:15" x14ac:dyDescent="0.2">
      <c r="D97"/>
      <c r="E97"/>
      <c r="F97"/>
      <c r="G97"/>
      <c r="H97"/>
      <c r="I97"/>
      <c r="J97"/>
      <c r="K97"/>
      <c r="L97"/>
      <c r="M97"/>
      <c r="N97"/>
      <c r="O97"/>
    </row>
    <row r="98" spans="4:15" x14ac:dyDescent="0.2">
      <c r="D98"/>
      <c r="E98"/>
      <c r="F98"/>
      <c r="G98"/>
      <c r="H98"/>
      <c r="I98"/>
      <c r="J98"/>
      <c r="K98"/>
      <c r="L98"/>
      <c r="M98"/>
      <c r="N98"/>
      <c r="O98"/>
    </row>
    <row r="99" spans="4:15" x14ac:dyDescent="0.2">
      <c r="D99"/>
      <c r="E99"/>
      <c r="F99"/>
      <c r="G99"/>
      <c r="H99"/>
      <c r="I99"/>
      <c r="J99"/>
      <c r="K99"/>
      <c r="L99"/>
      <c r="M99"/>
      <c r="N99"/>
      <c r="O99"/>
    </row>
    <row r="100" spans="4:15" x14ac:dyDescent="0.2">
      <c r="D100"/>
      <c r="E100"/>
      <c r="F100"/>
      <c r="G100"/>
      <c r="H100"/>
      <c r="I100"/>
      <c r="J100"/>
      <c r="K100"/>
      <c r="L100"/>
      <c r="M100"/>
      <c r="N100"/>
      <c r="O100"/>
    </row>
    <row r="101" spans="4:15" x14ac:dyDescent="0.2">
      <c r="D101"/>
      <c r="E101"/>
      <c r="F101"/>
      <c r="G101"/>
      <c r="H101"/>
      <c r="I101"/>
      <c r="J101"/>
      <c r="K101"/>
      <c r="L101"/>
      <c r="M101"/>
      <c r="N101"/>
      <c r="O101"/>
    </row>
    <row r="102" spans="4:15" x14ac:dyDescent="0.2">
      <c r="D102"/>
      <c r="E102"/>
      <c r="F102"/>
      <c r="G102"/>
      <c r="H102"/>
      <c r="I102"/>
      <c r="J102"/>
      <c r="K102"/>
      <c r="L102"/>
      <c r="M102"/>
      <c r="N102"/>
      <c r="O102"/>
    </row>
    <row r="103" spans="4:15" x14ac:dyDescent="0.2">
      <c r="D103"/>
      <c r="E103"/>
      <c r="F103"/>
      <c r="G103"/>
      <c r="H103"/>
      <c r="I103"/>
      <c r="J103"/>
      <c r="K103"/>
      <c r="L103"/>
      <c r="M103"/>
      <c r="N103"/>
      <c r="O103"/>
    </row>
    <row r="104" spans="4:15" x14ac:dyDescent="0.2">
      <c r="D104"/>
      <c r="E104"/>
      <c r="F104"/>
      <c r="G104"/>
      <c r="H104"/>
      <c r="I104"/>
      <c r="J104"/>
      <c r="K104"/>
      <c r="L104"/>
      <c r="M104"/>
      <c r="N104"/>
      <c r="O104"/>
    </row>
    <row r="105" spans="4:15" x14ac:dyDescent="0.2">
      <c r="D105"/>
      <c r="E105"/>
      <c r="F105"/>
      <c r="G105"/>
      <c r="H105"/>
      <c r="I105"/>
      <c r="J105"/>
      <c r="K105"/>
      <c r="L105"/>
      <c r="M105"/>
      <c r="N105"/>
      <c r="O105"/>
    </row>
    <row r="106" spans="4:15" x14ac:dyDescent="0.2">
      <c r="D106"/>
      <c r="E106"/>
      <c r="F106"/>
      <c r="G106"/>
      <c r="H106"/>
      <c r="I106"/>
      <c r="J106"/>
      <c r="K106"/>
      <c r="L106"/>
      <c r="M106"/>
      <c r="N106"/>
      <c r="O106"/>
    </row>
    <row r="107" spans="4:15" x14ac:dyDescent="0.2">
      <c r="D107"/>
      <c r="E107"/>
      <c r="F107"/>
      <c r="G107"/>
      <c r="H107"/>
      <c r="I107"/>
      <c r="J107"/>
      <c r="K107"/>
      <c r="L107"/>
      <c r="M107"/>
      <c r="N107"/>
      <c r="O107"/>
    </row>
    <row r="108" spans="4:15" x14ac:dyDescent="0.2">
      <c r="D108"/>
      <c r="E108"/>
      <c r="F108"/>
      <c r="G108"/>
      <c r="H108"/>
      <c r="I108"/>
      <c r="J108"/>
      <c r="K108"/>
      <c r="L108"/>
      <c r="M108"/>
      <c r="N108"/>
      <c r="O108"/>
    </row>
    <row r="109" spans="4:15" x14ac:dyDescent="0.2">
      <c r="D109"/>
      <c r="E109"/>
      <c r="F109"/>
      <c r="G109"/>
      <c r="H109"/>
      <c r="I109"/>
      <c r="J109"/>
      <c r="K109"/>
      <c r="L109"/>
      <c r="M109"/>
      <c r="N109"/>
      <c r="O109"/>
    </row>
    <row r="110" spans="4:15" x14ac:dyDescent="0.2">
      <c r="D110"/>
      <c r="E110"/>
      <c r="F110"/>
      <c r="G110"/>
      <c r="H110"/>
      <c r="I110"/>
      <c r="J110"/>
      <c r="K110"/>
      <c r="L110"/>
      <c r="M110"/>
      <c r="N110"/>
      <c r="O110"/>
    </row>
    <row r="111" spans="4:15" x14ac:dyDescent="0.2">
      <c r="D111"/>
      <c r="E111"/>
      <c r="F111"/>
      <c r="G111"/>
      <c r="H111"/>
      <c r="I111"/>
      <c r="J111"/>
      <c r="K111"/>
      <c r="L111"/>
      <c r="M111"/>
      <c r="N111"/>
      <c r="O111"/>
    </row>
    <row r="112" spans="4:15" x14ac:dyDescent="0.2">
      <c r="D112"/>
      <c r="E112"/>
      <c r="F112"/>
      <c r="G112"/>
      <c r="H112"/>
      <c r="I112"/>
      <c r="J112"/>
      <c r="K112"/>
      <c r="L112"/>
      <c r="M112"/>
      <c r="N112"/>
      <c r="O112"/>
    </row>
    <row r="113" spans="4:15" x14ac:dyDescent="0.2">
      <c r="D113"/>
      <c r="E113"/>
      <c r="F113"/>
      <c r="G113"/>
      <c r="H113"/>
      <c r="I113"/>
      <c r="J113"/>
      <c r="K113"/>
      <c r="L113"/>
      <c r="M113"/>
      <c r="N113"/>
      <c r="O113"/>
    </row>
    <row r="114" spans="4:15" x14ac:dyDescent="0.2">
      <c r="D114"/>
      <c r="E114"/>
      <c r="F114"/>
      <c r="G114"/>
      <c r="H114"/>
      <c r="I114"/>
      <c r="J114"/>
      <c r="K114"/>
      <c r="L114"/>
      <c r="M114"/>
      <c r="N114"/>
      <c r="O114"/>
    </row>
    <row r="115" spans="4:15" x14ac:dyDescent="0.2">
      <c r="D115"/>
      <c r="E115"/>
      <c r="F115"/>
      <c r="G115"/>
      <c r="H115"/>
      <c r="I115"/>
      <c r="J115"/>
      <c r="K115"/>
      <c r="L115"/>
      <c r="M115"/>
      <c r="N115"/>
      <c r="O115"/>
    </row>
    <row r="116" spans="4:15" x14ac:dyDescent="0.2">
      <c r="D116"/>
      <c r="E116"/>
      <c r="F116"/>
      <c r="G116"/>
      <c r="H116"/>
      <c r="I116"/>
      <c r="J116"/>
      <c r="K116"/>
      <c r="L116"/>
      <c r="M116"/>
      <c r="N116"/>
      <c r="O116"/>
    </row>
    <row r="117" spans="4:15" x14ac:dyDescent="0.2">
      <c r="D117"/>
      <c r="E117"/>
      <c r="F117"/>
      <c r="G117"/>
      <c r="H117"/>
      <c r="I117"/>
      <c r="J117"/>
      <c r="K117"/>
      <c r="L117"/>
      <c r="M117"/>
      <c r="N117"/>
      <c r="O117"/>
    </row>
    <row r="118" spans="4:15" x14ac:dyDescent="0.2">
      <c r="D118"/>
      <c r="E118"/>
      <c r="F118"/>
      <c r="G118"/>
      <c r="H118"/>
      <c r="I118"/>
      <c r="J118"/>
      <c r="K118"/>
      <c r="L118"/>
      <c r="M118"/>
      <c r="N118"/>
      <c r="O118"/>
    </row>
    <row r="119" spans="4:15" x14ac:dyDescent="0.2">
      <c r="D119"/>
      <c r="E119"/>
      <c r="F119"/>
      <c r="G119"/>
      <c r="H119"/>
      <c r="I119"/>
      <c r="J119"/>
      <c r="K119"/>
      <c r="L119"/>
      <c r="M119"/>
      <c r="N119"/>
      <c r="O119"/>
    </row>
    <row r="120" spans="4:15" x14ac:dyDescent="0.2">
      <c r="D120"/>
      <c r="E120"/>
      <c r="F120"/>
      <c r="G120"/>
      <c r="H120"/>
      <c r="I120"/>
      <c r="J120"/>
      <c r="K120"/>
      <c r="L120"/>
      <c r="M120"/>
      <c r="N120"/>
      <c r="O120"/>
    </row>
    <row r="121" spans="4:15" x14ac:dyDescent="0.2">
      <c r="D121"/>
      <c r="E121"/>
      <c r="F121"/>
      <c r="G121"/>
      <c r="H121"/>
      <c r="I121"/>
      <c r="J121"/>
      <c r="K121"/>
      <c r="L121"/>
      <c r="M121"/>
      <c r="N121"/>
      <c r="O121"/>
    </row>
    <row r="122" spans="4:15" x14ac:dyDescent="0.2">
      <c r="D122"/>
      <c r="E122"/>
      <c r="F122"/>
      <c r="G122"/>
      <c r="H122"/>
      <c r="I122"/>
      <c r="J122"/>
      <c r="K122"/>
      <c r="L122"/>
      <c r="M122"/>
      <c r="N122"/>
      <c r="O122"/>
    </row>
    <row r="123" spans="4:15" x14ac:dyDescent="0.2">
      <c r="D123"/>
      <c r="E123"/>
      <c r="F123"/>
      <c r="G123"/>
      <c r="H123"/>
      <c r="I123"/>
      <c r="J123"/>
      <c r="K123"/>
      <c r="L123"/>
      <c r="M123"/>
      <c r="N123"/>
      <c r="O123"/>
    </row>
    <row r="124" spans="4:15" x14ac:dyDescent="0.2">
      <c r="D124"/>
      <c r="E124"/>
      <c r="F124"/>
      <c r="G124"/>
      <c r="H124"/>
      <c r="I124"/>
      <c r="J124"/>
      <c r="K124"/>
      <c r="L124"/>
      <c r="M124"/>
      <c r="N124"/>
      <c r="O124"/>
    </row>
    <row r="125" spans="4:15" x14ac:dyDescent="0.2">
      <c r="D125"/>
      <c r="E125"/>
      <c r="F125"/>
      <c r="G125"/>
      <c r="H125"/>
      <c r="I125"/>
      <c r="J125"/>
      <c r="K125"/>
      <c r="L125"/>
      <c r="M125"/>
      <c r="N125"/>
      <c r="O125"/>
    </row>
    <row r="126" spans="4:15" x14ac:dyDescent="0.2">
      <c r="D126"/>
      <c r="E126"/>
      <c r="F126"/>
      <c r="G126"/>
      <c r="H126"/>
      <c r="I126"/>
      <c r="J126"/>
      <c r="K126"/>
      <c r="L126"/>
      <c r="M126"/>
      <c r="N126"/>
      <c r="O126"/>
    </row>
    <row r="127" spans="4:15" x14ac:dyDescent="0.2">
      <c r="D127"/>
      <c r="E127"/>
      <c r="F127"/>
      <c r="G127"/>
      <c r="H127"/>
      <c r="I127"/>
      <c r="J127"/>
      <c r="K127"/>
      <c r="L127"/>
      <c r="M127"/>
      <c r="N127"/>
      <c r="O127"/>
    </row>
    <row r="128" spans="4:15" x14ac:dyDescent="0.2">
      <c r="D128"/>
      <c r="E128"/>
      <c r="F128"/>
      <c r="G128"/>
      <c r="H128"/>
      <c r="I128"/>
      <c r="J128"/>
      <c r="K128"/>
      <c r="L128"/>
      <c r="M128"/>
      <c r="N128"/>
      <c r="O128"/>
    </row>
    <row r="129" spans="4:15" x14ac:dyDescent="0.2">
      <c r="D129"/>
      <c r="E129"/>
      <c r="F129"/>
      <c r="G129"/>
      <c r="H129"/>
      <c r="I129"/>
      <c r="J129"/>
      <c r="K129"/>
      <c r="L129"/>
      <c r="M129"/>
      <c r="N129"/>
      <c r="O129"/>
    </row>
    <row r="130" spans="4:15" x14ac:dyDescent="0.2">
      <c r="D130"/>
      <c r="E130"/>
      <c r="F130"/>
      <c r="G130"/>
      <c r="H130"/>
      <c r="I130"/>
      <c r="J130"/>
      <c r="K130"/>
      <c r="L130"/>
      <c r="M130"/>
      <c r="N130"/>
      <c r="O130"/>
    </row>
    <row r="131" spans="4:15" x14ac:dyDescent="0.2">
      <c r="D131"/>
      <c r="E131"/>
      <c r="F131"/>
      <c r="G131"/>
      <c r="H131"/>
      <c r="I131"/>
      <c r="J131"/>
      <c r="K131"/>
      <c r="L131"/>
      <c r="M131"/>
      <c r="N131"/>
      <c r="O131"/>
    </row>
    <row r="132" spans="4:15" x14ac:dyDescent="0.2">
      <c r="D132"/>
      <c r="E132"/>
      <c r="F132"/>
      <c r="G132"/>
      <c r="H132"/>
      <c r="I132"/>
      <c r="J132"/>
      <c r="K132"/>
      <c r="L132"/>
      <c r="M132"/>
      <c r="N132"/>
      <c r="O132"/>
    </row>
    <row r="133" spans="4:15" x14ac:dyDescent="0.2">
      <c r="D133"/>
      <c r="E133"/>
      <c r="F133"/>
      <c r="G133"/>
      <c r="H133"/>
      <c r="I133"/>
      <c r="J133"/>
      <c r="K133"/>
      <c r="L133"/>
      <c r="M133"/>
      <c r="N133"/>
      <c r="O133"/>
    </row>
    <row r="134" spans="4:15" x14ac:dyDescent="0.2">
      <c r="D134"/>
      <c r="E134"/>
      <c r="F134"/>
      <c r="G134"/>
      <c r="H134"/>
      <c r="I134"/>
      <c r="J134"/>
      <c r="K134"/>
      <c r="L134"/>
      <c r="M134"/>
      <c r="N134"/>
      <c r="O134"/>
    </row>
    <row r="135" spans="4:15" x14ac:dyDescent="0.2">
      <c r="D135"/>
      <c r="E135"/>
      <c r="F135"/>
      <c r="G135"/>
      <c r="H135"/>
      <c r="I135"/>
      <c r="J135"/>
      <c r="K135"/>
      <c r="L135"/>
      <c r="M135"/>
      <c r="N135"/>
      <c r="O135"/>
    </row>
    <row r="136" spans="4:15" x14ac:dyDescent="0.2">
      <c r="D136"/>
      <c r="E136"/>
      <c r="F136"/>
      <c r="G136"/>
      <c r="H136"/>
      <c r="I136"/>
      <c r="J136"/>
      <c r="K136"/>
      <c r="L136"/>
      <c r="M136"/>
      <c r="N136"/>
      <c r="O136"/>
    </row>
    <row r="137" spans="4:15" x14ac:dyDescent="0.2">
      <c r="D137"/>
      <c r="E137"/>
      <c r="F137"/>
      <c r="G137"/>
      <c r="H137"/>
      <c r="I137"/>
      <c r="J137"/>
      <c r="K137"/>
      <c r="L137"/>
      <c r="M137"/>
      <c r="N137"/>
      <c r="O137"/>
    </row>
    <row r="138" spans="4:15" x14ac:dyDescent="0.2">
      <c r="D138"/>
      <c r="E138"/>
      <c r="F138"/>
      <c r="G138"/>
      <c r="H138"/>
      <c r="I138"/>
      <c r="J138"/>
      <c r="K138"/>
      <c r="L138"/>
      <c r="M138"/>
      <c r="N138"/>
      <c r="O138"/>
    </row>
    <row r="139" spans="4:15" x14ac:dyDescent="0.2">
      <c r="D139"/>
      <c r="E139"/>
      <c r="F139"/>
      <c r="G139"/>
      <c r="H139"/>
      <c r="I139"/>
      <c r="J139"/>
      <c r="K139"/>
      <c r="L139"/>
      <c r="M139"/>
      <c r="N139"/>
      <c r="O139"/>
    </row>
    <row r="140" spans="4:15" x14ac:dyDescent="0.2">
      <c r="D140"/>
      <c r="E140"/>
      <c r="F140"/>
      <c r="G140"/>
      <c r="H140"/>
      <c r="I140"/>
      <c r="J140"/>
      <c r="K140"/>
      <c r="L140"/>
      <c r="M140"/>
      <c r="N140"/>
      <c r="O140"/>
    </row>
    <row r="141" spans="4:15" x14ac:dyDescent="0.2">
      <c r="D141"/>
      <c r="E141"/>
      <c r="F141"/>
      <c r="G141"/>
      <c r="H141"/>
      <c r="I141"/>
      <c r="J141"/>
      <c r="K141"/>
      <c r="L141"/>
      <c r="M141"/>
      <c r="N141"/>
      <c r="O141"/>
    </row>
    <row r="142" spans="4:15" x14ac:dyDescent="0.2">
      <c r="D142"/>
      <c r="E142"/>
      <c r="F142"/>
      <c r="G142"/>
      <c r="H142"/>
      <c r="I142"/>
      <c r="J142"/>
      <c r="K142"/>
      <c r="L142"/>
      <c r="M142"/>
      <c r="N142"/>
      <c r="O142"/>
    </row>
    <row r="143" spans="4:15" x14ac:dyDescent="0.2">
      <c r="D143"/>
      <c r="E143"/>
      <c r="F143"/>
      <c r="G143"/>
      <c r="H143"/>
      <c r="I143"/>
      <c r="J143"/>
      <c r="K143"/>
      <c r="L143"/>
      <c r="M143"/>
      <c r="N143"/>
      <c r="O143"/>
    </row>
    <row r="144" spans="4:15" x14ac:dyDescent="0.2">
      <c r="D144"/>
      <c r="E144"/>
      <c r="F144"/>
      <c r="G144"/>
      <c r="H144"/>
      <c r="I144"/>
      <c r="J144"/>
      <c r="K144"/>
      <c r="L144"/>
      <c r="M144"/>
      <c r="N144"/>
      <c r="O144"/>
    </row>
    <row r="145" spans="4:15" x14ac:dyDescent="0.2">
      <c r="D145"/>
      <c r="E145"/>
      <c r="F145"/>
      <c r="G145"/>
      <c r="H145"/>
      <c r="I145"/>
      <c r="J145"/>
      <c r="K145"/>
      <c r="L145"/>
      <c r="M145"/>
      <c r="N145"/>
      <c r="O145"/>
    </row>
    <row r="146" spans="4:15" x14ac:dyDescent="0.2">
      <c r="D146"/>
      <c r="E146"/>
      <c r="F146"/>
      <c r="G146"/>
      <c r="H146"/>
      <c r="I146"/>
      <c r="J146"/>
      <c r="K146"/>
      <c r="L146"/>
      <c r="M146"/>
      <c r="N146"/>
      <c r="O146"/>
    </row>
    <row r="147" spans="4:15" x14ac:dyDescent="0.2">
      <c r="D147"/>
      <c r="E147"/>
      <c r="F147"/>
      <c r="G147"/>
      <c r="H147"/>
      <c r="I147"/>
      <c r="J147"/>
      <c r="K147"/>
      <c r="L147"/>
      <c r="M147"/>
      <c r="N147"/>
      <c r="O147"/>
    </row>
    <row r="148" spans="4:15" x14ac:dyDescent="0.2">
      <c r="D148"/>
      <c r="E148"/>
      <c r="F148"/>
      <c r="G148"/>
      <c r="H148"/>
      <c r="I148"/>
      <c r="J148"/>
      <c r="K148"/>
      <c r="L148"/>
      <c r="M148"/>
      <c r="N148"/>
      <c r="O148"/>
    </row>
    <row r="149" spans="4:15" x14ac:dyDescent="0.2">
      <c r="D149"/>
      <c r="E149"/>
      <c r="F149"/>
      <c r="G149"/>
      <c r="H149"/>
      <c r="I149"/>
      <c r="J149"/>
      <c r="K149"/>
      <c r="L149"/>
      <c r="M149"/>
      <c r="N149"/>
      <c r="O149"/>
    </row>
    <row r="150" spans="4:15" x14ac:dyDescent="0.2">
      <c r="D150"/>
      <c r="E150"/>
      <c r="F150"/>
      <c r="G150"/>
      <c r="H150"/>
      <c r="I150"/>
      <c r="J150"/>
      <c r="K150"/>
      <c r="L150"/>
      <c r="M150"/>
      <c r="N150"/>
      <c r="O150"/>
    </row>
    <row r="151" spans="4:15" x14ac:dyDescent="0.2">
      <c r="D151"/>
      <c r="E151"/>
      <c r="F151"/>
      <c r="G151"/>
      <c r="H151"/>
      <c r="I151"/>
      <c r="J151"/>
      <c r="K151"/>
      <c r="L151"/>
      <c r="M151"/>
      <c r="N151"/>
      <c r="O151"/>
    </row>
    <row r="152" spans="4:15" x14ac:dyDescent="0.2">
      <c r="D152"/>
      <c r="E152"/>
      <c r="F152"/>
      <c r="G152"/>
      <c r="H152"/>
      <c r="I152"/>
      <c r="J152"/>
      <c r="K152"/>
      <c r="L152"/>
      <c r="M152"/>
      <c r="N152"/>
      <c r="O152"/>
    </row>
    <row r="153" spans="4:15" x14ac:dyDescent="0.2">
      <c r="D153"/>
      <c r="E153"/>
      <c r="F153"/>
      <c r="G153"/>
      <c r="H153"/>
      <c r="I153"/>
      <c r="J153"/>
      <c r="K153"/>
      <c r="L153"/>
      <c r="M153"/>
      <c r="N153"/>
      <c r="O153"/>
    </row>
    <row r="154" spans="4:15" x14ac:dyDescent="0.2">
      <c r="D154"/>
      <c r="E154"/>
      <c r="F154"/>
      <c r="G154"/>
      <c r="H154"/>
      <c r="I154"/>
      <c r="J154"/>
      <c r="K154"/>
      <c r="L154"/>
      <c r="M154"/>
      <c r="N154"/>
      <c r="O154"/>
    </row>
    <row r="155" spans="4:15" x14ac:dyDescent="0.2">
      <c r="D155"/>
      <c r="E155"/>
      <c r="F155"/>
      <c r="G155"/>
      <c r="H155"/>
      <c r="I155"/>
      <c r="J155"/>
      <c r="K155"/>
      <c r="L155"/>
      <c r="M155"/>
      <c r="N155"/>
      <c r="O155"/>
    </row>
    <row r="156" spans="4:15" x14ac:dyDescent="0.2">
      <c r="D156"/>
      <c r="E156"/>
      <c r="F156"/>
      <c r="G156"/>
      <c r="H156"/>
      <c r="I156"/>
      <c r="J156"/>
      <c r="K156"/>
      <c r="L156"/>
      <c r="M156"/>
      <c r="N156"/>
      <c r="O156"/>
    </row>
    <row r="157" spans="4:15" x14ac:dyDescent="0.2">
      <c r="D157"/>
      <c r="E157"/>
      <c r="F157"/>
      <c r="G157"/>
      <c r="H157"/>
      <c r="I157"/>
      <c r="J157"/>
      <c r="K157"/>
      <c r="L157"/>
      <c r="M157"/>
      <c r="N157"/>
      <c r="O157"/>
    </row>
    <row r="158" spans="4:15" x14ac:dyDescent="0.2">
      <c r="D158"/>
      <c r="E158"/>
      <c r="F158"/>
      <c r="G158"/>
      <c r="H158"/>
      <c r="I158"/>
      <c r="J158"/>
      <c r="K158"/>
      <c r="L158"/>
      <c r="M158"/>
      <c r="N158"/>
      <c r="O158"/>
    </row>
    <row r="159" spans="4:15" x14ac:dyDescent="0.2">
      <c r="D159"/>
      <c r="E159"/>
      <c r="F159"/>
      <c r="G159"/>
      <c r="H159"/>
      <c r="I159"/>
      <c r="J159"/>
      <c r="K159"/>
      <c r="L159"/>
      <c r="M159"/>
      <c r="N159"/>
      <c r="O159"/>
    </row>
    <row r="160" spans="4:15" x14ac:dyDescent="0.2">
      <c r="D160"/>
      <c r="E160"/>
      <c r="F160"/>
      <c r="G160"/>
      <c r="H160"/>
      <c r="I160"/>
      <c r="J160"/>
      <c r="K160"/>
      <c r="L160"/>
      <c r="M160"/>
      <c r="N160"/>
      <c r="O160"/>
    </row>
    <row r="161" spans="4:15" x14ac:dyDescent="0.2">
      <c r="D161"/>
      <c r="E161"/>
      <c r="F161"/>
      <c r="G161"/>
      <c r="H161"/>
      <c r="I161"/>
      <c r="J161"/>
      <c r="K161"/>
      <c r="L161"/>
      <c r="M161"/>
      <c r="N161"/>
      <c r="O161"/>
    </row>
    <row r="162" spans="4:15" x14ac:dyDescent="0.2">
      <c r="D162"/>
      <c r="E162"/>
      <c r="F162"/>
      <c r="G162"/>
      <c r="H162"/>
      <c r="I162"/>
      <c r="J162"/>
      <c r="K162"/>
      <c r="L162"/>
      <c r="M162"/>
      <c r="N162"/>
      <c r="O162"/>
    </row>
    <row r="163" spans="4:15" x14ac:dyDescent="0.2">
      <c r="D163"/>
      <c r="E163"/>
      <c r="F163"/>
      <c r="G163"/>
      <c r="H163"/>
      <c r="I163"/>
      <c r="J163"/>
      <c r="K163"/>
      <c r="L163"/>
      <c r="M163"/>
      <c r="N163"/>
      <c r="O163"/>
    </row>
    <row r="164" spans="4:15" x14ac:dyDescent="0.2">
      <c r="D164"/>
      <c r="E164"/>
      <c r="F164"/>
      <c r="G164"/>
      <c r="H164"/>
      <c r="I164"/>
      <c r="J164"/>
      <c r="K164"/>
      <c r="L164"/>
      <c r="M164"/>
      <c r="N164"/>
      <c r="O164"/>
    </row>
    <row r="165" spans="4:15" x14ac:dyDescent="0.2">
      <c r="D165"/>
      <c r="E165"/>
      <c r="F165"/>
      <c r="G165"/>
      <c r="H165"/>
      <c r="I165"/>
      <c r="J165"/>
      <c r="K165"/>
      <c r="L165"/>
      <c r="M165"/>
      <c r="N165"/>
      <c r="O165"/>
    </row>
    <row r="166" spans="4:15" x14ac:dyDescent="0.2">
      <c r="D166"/>
      <c r="E166"/>
      <c r="F166"/>
      <c r="G166"/>
      <c r="H166"/>
      <c r="I166"/>
      <c r="J166"/>
      <c r="K166"/>
      <c r="L166"/>
      <c r="M166"/>
      <c r="N166"/>
      <c r="O166"/>
    </row>
    <row r="167" spans="4:15" x14ac:dyDescent="0.2">
      <c r="D167"/>
      <c r="E167"/>
      <c r="F167"/>
      <c r="G167"/>
      <c r="H167"/>
      <c r="I167"/>
      <c r="J167"/>
      <c r="K167"/>
      <c r="L167"/>
      <c r="M167"/>
      <c r="N167"/>
      <c r="O167"/>
    </row>
    <row r="168" spans="4:15" x14ac:dyDescent="0.2">
      <c r="D168"/>
      <c r="E168"/>
      <c r="F168"/>
      <c r="G168"/>
      <c r="H168"/>
      <c r="I168"/>
      <c r="J168"/>
      <c r="K168"/>
      <c r="L168"/>
      <c r="M168"/>
      <c r="N168"/>
      <c r="O168"/>
    </row>
    <row r="169" spans="4:15" x14ac:dyDescent="0.2">
      <c r="D169"/>
      <c r="E169"/>
      <c r="F169"/>
      <c r="G169"/>
      <c r="H169"/>
      <c r="I169"/>
      <c r="J169"/>
      <c r="K169"/>
      <c r="L169"/>
      <c r="M169"/>
      <c r="N169"/>
      <c r="O169"/>
    </row>
    <row r="170" spans="4:15" x14ac:dyDescent="0.2">
      <c r="D170"/>
      <c r="E170"/>
      <c r="F170"/>
      <c r="G170"/>
      <c r="H170"/>
      <c r="I170"/>
      <c r="J170"/>
      <c r="K170"/>
      <c r="L170"/>
      <c r="M170"/>
      <c r="N170"/>
      <c r="O170"/>
    </row>
    <row r="171" spans="4:15" x14ac:dyDescent="0.2">
      <c r="D171"/>
      <c r="E171"/>
      <c r="F171"/>
      <c r="G171"/>
      <c r="H171"/>
      <c r="I171"/>
      <c r="J171"/>
      <c r="K171"/>
      <c r="L171"/>
      <c r="M171"/>
      <c r="N171"/>
      <c r="O171"/>
    </row>
    <row r="172" spans="4:15" x14ac:dyDescent="0.2">
      <c r="D172"/>
      <c r="E172"/>
      <c r="F172"/>
      <c r="G172"/>
      <c r="H172"/>
      <c r="I172"/>
      <c r="J172"/>
      <c r="K172"/>
      <c r="L172"/>
      <c r="M172"/>
      <c r="N172"/>
      <c r="O172"/>
    </row>
    <row r="173" spans="4:15" x14ac:dyDescent="0.2">
      <c r="D173"/>
      <c r="E173"/>
      <c r="F173"/>
      <c r="G173"/>
      <c r="H173"/>
      <c r="I173"/>
      <c r="J173"/>
      <c r="K173"/>
      <c r="L173"/>
      <c r="M173"/>
      <c r="N173"/>
      <c r="O173"/>
    </row>
    <row r="174" spans="4:15" x14ac:dyDescent="0.2">
      <c r="D174"/>
      <c r="E174"/>
      <c r="F174"/>
      <c r="G174"/>
      <c r="H174"/>
      <c r="I174"/>
      <c r="J174"/>
      <c r="K174"/>
      <c r="L174"/>
      <c r="M174"/>
      <c r="N174"/>
      <c r="O174"/>
    </row>
    <row r="175" spans="4:15" x14ac:dyDescent="0.2">
      <c r="D175"/>
      <c r="E175"/>
      <c r="F175"/>
      <c r="G175"/>
      <c r="H175"/>
      <c r="I175"/>
      <c r="J175"/>
      <c r="K175"/>
      <c r="L175"/>
      <c r="M175"/>
      <c r="N175"/>
      <c r="O175"/>
    </row>
    <row r="176" spans="4:15" x14ac:dyDescent="0.2">
      <c r="D176"/>
      <c r="E176"/>
      <c r="F176"/>
      <c r="G176"/>
      <c r="H176"/>
      <c r="I176"/>
      <c r="J176"/>
      <c r="K176"/>
      <c r="L176"/>
      <c r="M176"/>
      <c r="N176"/>
      <c r="O176"/>
    </row>
    <row r="177" spans="4:15" x14ac:dyDescent="0.2">
      <c r="D177"/>
      <c r="E177"/>
      <c r="F177"/>
      <c r="G177"/>
      <c r="H177"/>
      <c r="I177"/>
      <c r="J177"/>
      <c r="K177"/>
      <c r="L177"/>
      <c r="M177"/>
      <c r="N177"/>
      <c r="O177"/>
    </row>
    <row r="178" spans="4:15" x14ac:dyDescent="0.2">
      <c r="D178"/>
      <c r="E178"/>
      <c r="F178"/>
      <c r="G178"/>
      <c r="H178"/>
      <c r="I178"/>
      <c r="J178"/>
      <c r="K178"/>
      <c r="L178"/>
      <c r="M178"/>
      <c r="N178"/>
      <c r="O178"/>
    </row>
    <row r="179" spans="4:15" x14ac:dyDescent="0.2">
      <c r="D179"/>
      <c r="E179"/>
      <c r="F179"/>
      <c r="G179"/>
      <c r="H179"/>
      <c r="I179"/>
      <c r="J179"/>
      <c r="K179"/>
      <c r="L179"/>
      <c r="M179"/>
      <c r="N179"/>
      <c r="O179"/>
    </row>
    <row r="180" spans="4:15" x14ac:dyDescent="0.2">
      <c r="D180"/>
      <c r="E180"/>
      <c r="F180"/>
      <c r="G180"/>
      <c r="H180"/>
      <c r="I180"/>
      <c r="J180"/>
      <c r="K180"/>
      <c r="L180"/>
      <c r="M180"/>
      <c r="N180"/>
      <c r="O180"/>
    </row>
    <row r="181" spans="4:15" x14ac:dyDescent="0.2">
      <c r="D181"/>
      <c r="E181"/>
      <c r="F181"/>
      <c r="G181"/>
      <c r="H181"/>
      <c r="I181"/>
      <c r="J181"/>
      <c r="K181"/>
      <c r="L181"/>
      <c r="M181"/>
      <c r="N181"/>
      <c r="O181"/>
    </row>
    <row r="182" spans="4:15" x14ac:dyDescent="0.2">
      <c r="D182"/>
      <c r="E182"/>
      <c r="F182"/>
      <c r="G182"/>
      <c r="H182"/>
      <c r="I182"/>
      <c r="J182"/>
      <c r="K182"/>
      <c r="L182"/>
      <c r="M182"/>
      <c r="N182"/>
      <c r="O182"/>
    </row>
    <row r="183" spans="4:15" x14ac:dyDescent="0.2">
      <c r="D183"/>
      <c r="E183"/>
      <c r="F183"/>
      <c r="G183"/>
      <c r="H183"/>
      <c r="I183"/>
      <c r="J183"/>
      <c r="K183"/>
      <c r="L183"/>
      <c r="M183"/>
      <c r="N183"/>
      <c r="O183"/>
    </row>
    <row r="184" spans="4:15" x14ac:dyDescent="0.2">
      <c r="D184"/>
      <c r="E184"/>
      <c r="F184"/>
      <c r="G184"/>
      <c r="H184"/>
      <c r="I184"/>
      <c r="J184"/>
      <c r="K184"/>
      <c r="L184"/>
      <c r="M184"/>
      <c r="N184"/>
      <c r="O184"/>
    </row>
    <row r="185" spans="4:15" x14ac:dyDescent="0.2">
      <c r="D185"/>
      <c r="E185"/>
      <c r="F185"/>
      <c r="G185"/>
      <c r="H185"/>
      <c r="I185"/>
      <c r="J185"/>
      <c r="K185"/>
      <c r="L185"/>
      <c r="M185"/>
      <c r="N185"/>
      <c r="O185"/>
    </row>
    <row r="186" spans="4:15" x14ac:dyDescent="0.2">
      <c r="D186"/>
      <c r="E186"/>
      <c r="F186"/>
      <c r="G186"/>
      <c r="H186"/>
      <c r="I186"/>
      <c r="J186"/>
      <c r="K186"/>
      <c r="L186"/>
      <c r="M186"/>
      <c r="N186"/>
      <c r="O186"/>
    </row>
    <row r="187" spans="4:15" x14ac:dyDescent="0.2">
      <c r="D187"/>
      <c r="E187"/>
      <c r="F187"/>
      <c r="G187"/>
      <c r="H187"/>
      <c r="I187"/>
      <c r="J187"/>
      <c r="K187"/>
      <c r="L187"/>
      <c r="M187"/>
      <c r="N187"/>
      <c r="O187"/>
    </row>
    <row r="188" spans="4:15" x14ac:dyDescent="0.2">
      <c r="D188"/>
      <c r="E188"/>
      <c r="F188"/>
      <c r="G188"/>
      <c r="H188"/>
      <c r="I188"/>
      <c r="J188"/>
      <c r="K188"/>
      <c r="L188"/>
      <c r="M188"/>
      <c r="N188"/>
      <c r="O188"/>
    </row>
    <row r="189" spans="4:15" x14ac:dyDescent="0.2">
      <c r="D189"/>
      <c r="E189"/>
      <c r="F189"/>
      <c r="G189"/>
      <c r="H189"/>
      <c r="I189"/>
      <c r="J189"/>
      <c r="K189"/>
      <c r="L189"/>
      <c r="M189"/>
      <c r="N189"/>
      <c r="O189"/>
    </row>
    <row r="190" spans="4:15" x14ac:dyDescent="0.2">
      <c r="D190"/>
      <c r="E190"/>
      <c r="F190"/>
      <c r="G190"/>
      <c r="H190"/>
      <c r="I190"/>
      <c r="J190"/>
      <c r="K190"/>
      <c r="L190"/>
      <c r="M190"/>
      <c r="N190"/>
      <c r="O190"/>
    </row>
    <row r="191" spans="4:15" x14ac:dyDescent="0.2">
      <c r="D191"/>
      <c r="E191"/>
      <c r="F191"/>
      <c r="G191"/>
      <c r="H191"/>
      <c r="I191"/>
      <c r="J191"/>
      <c r="K191"/>
      <c r="L191"/>
      <c r="M191"/>
      <c r="N191"/>
      <c r="O191"/>
    </row>
    <row r="192" spans="4:15" x14ac:dyDescent="0.2">
      <c r="D192"/>
      <c r="E192"/>
      <c r="F192"/>
      <c r="G192"/>
      <c r="H192"/>
      <c r="I192"/>
      <c r="J192"/>
      <c r="K192"/>
      <c r="L192"/>
      <c r="M192"/>
      <c r="N192"/>
      <c r="O192"/>
    </row>
    <row r="193" spans="4:15" x14ac:dyDescent="0.2">
      <c r="D193"/>
      <c r="E193"/>
      <c r="F193"/>
      <c r="G193"/>
      <c r="H193"/>
      <c r="I193"/>
      <c r="J193"/>
      <c r="K193"/>
      <c r="L193"/>
      <c r="M193"/>
      <c r="N193"/>
      <c r="O193"/>
    </row>
    <row r="194" spans="4:15" x14ac:dyDescent="0.2">
      <c r="D194"/>
      <c r="E194"/>
      <c r="F194"/>
      <c r="G194"/>
      <c r="H194"/>
      <c r="I194"/>
      <c r="J194"/>
      <c r="K194"/>
      <c r="L194"/>
      <c r="M194"/>
      <c r="N194"/>
      <c r="O194"/>
    </row>
    <row r="195" spans="4:15" x14ac:dyDescent="0.2">
      <c r="D195"/>
      <c r="E195"/>
      <c r="F195"/>
      <c r="G195"/>
      <c r="H195"/>
      <c r="I195"/>
      <c r="J195"/>
      <c r="K195"/>
      <c r="L195"/>
      <c r="M195"/>
      <c r="N195"/>
      <c r="O195"/>
    </row>
    <row r="196" spans="4:15" x14ac:dyDescent="0.2">
      <c r="D196"/>
      <c r="E196"/>
      <c r="F196"/>
      <c r="G196"/>
      <c r="H196"/>
      <c r="I196"/>
      <c r="J196"/>
      <c r="K196"/>
      <c r="L196"/>
      <c r="M196"/>
      <c r="N196"/>
      <c r="O196"/>
    </row>
    <row r="197" spans="4:15" x14ac:dyDescent="0.2">
      <c r="D197"/>
      <c r="E197"/>
      <c r="F197"/>
      <c r="G197"/>
      <c r="H197"/>
      <c r="I197"/>
      <c r="J197"/>
      <c r="K197"/>
      <c r="L197"/>
      <c r="M197"/>
      <c r="N197"/>
      <c r="O197"/>
    </row>
    <row r="198" spans="4:15" x14ac:dyDescent="0.2">
      <c r="D198"/>
      <c r="E198"/>
      <c r="F198"/>
      <c r="G198"/>
      <c r="H198"/>
      <c r="I198"/>
      <c r="J198"/>
      <c r="K198"/>
      <c r="L198"/>
      <c r="M198"/>
      <c r="N198"/>
      <c r="O198"/>
    </row>
    <row r="199" spans="4:15" x14ac:dyDescent="0.2">
      <c r="D199"/>
      <c r="E199"/>
      <c r="F199"/>
      <c r="G199"/>
      <c r="H199"/>
      <c r="I199"/>
      <c r="J199"/>
      <c r="K199"/>
      <c r="L199"/>
      <c r="M199"/>
      <c r="N199"/>
      <c r="O199"/>
    </row>
    <row r="200" spans="4:15" x14ac:dyDescent="0.2">
      <c r="D200"/>
      <c r="E200"/>
      <c r="F200"/>
      <c r="G200"/>
      <c r="H200"/>
      <c r="I200"/>
      <c r="J200"/>
      <c r="K200"/>
      <c r="L200"/>
      <c r="M200"/>
      <c r="N200"/>
      <c r="O200"/>
    </row>
    <row r="201" spans="4:15" x14ac:dyDescent="0.2">
      <c r="D201"/>
      <c r="E201"/>
      <c r="F201"/>
      <c r="G201"/>
      <c r="H201"/>
      <c r="I201"/>
      <c r="J201"/>
      <c r="K201"/>
      <c r="L201"/>
      <c r="M201"/>
      <c r="N201"/>
      <c r="O201"/>
    </row>
    <row r="202" spans="4:15" x14ac:dyDescent="0.2">
      <c r="D202"/>
      <c r="E202"/>
      <c r="F202"/>
      <c r="G202"/>
      <c r="H202"/>
      <c r="I202"/>
      <c r="J202"/>
      <c r="K202"/>
      <c r="L202"/>
      <c r="M202"/>
      <c r="N202"/>
      <c r="O202"/>
    </row>
    <row r="203" spans="4:15" x14ac:dyDescent="0.2">
      <c r="D203"/>
      <c r="E203"/>
      <c r="F203"/>
      <c r="G203"/>
      <c r="H203"/>
      <c r="I203"/>
      <c r="J203"/>
      <c r="K203"/>
      <c r="L203"/>
      <c r="M203"/>
      <c r="N203"/>
      <c r="O203"/>
    </row>
    <row r="204" spans="4:15" x14ac:dyDescent="0.2">
      <c r="D204"/>
      <c r="E204"/>
      <c r="F204"/>
      <c r="G204"/>
      <c r="H204"/>
      <c r="I204"/>
      <c r="J204"/>
      <c r="K204"/>
      <c r="L204"/>
      <c r="M204"/>
      <c r="N204"/>
      <c r="O204"/>
    </row>
    <row r="205" spans="4:15" x14ac:dyDescent="0.2">
      <c r="D205"/>
      <c r="E205"/>
      <c r="F205"/>
      <c r="G205"/>
      <c r="H205"/>
      <c r="I205"/>
      <c r="J205"/>
      <c r="K205"/>
      <c r="L205"/>
      <c r="M205"/>
      <c r="N205"/>
      <c r="O205"/>
    </row>
    <row r="206" spans="4:15" x14ac:dyDescent="0.2">
      <c r="D206"/>
      <c r="E206"/>
      <c r="F206"/>
      <c r="G206"/>
      <c r="H206"/>
      <c r="I206"/>
      <c r="J206"/>
      <c r="K206"/>
      <c r="L206"/>
      <c r="M206"/>
      <c r="N206"/>
      <c r="O206"/>
    </row>
    <row r="207" spans="4:15" x14ac:dyDescent="0.2">
      <c r="D207"/>
      <c r="E207"/>
      <c r="F207"/>
      <c r="G207"/>
      <c r="H207"/>
      <c r="I207"/>
      <c r="J207"/>
      <c r="K207"/>
      <c r="L207"/>
      <c r="M207"/>
      <c r="N207"/>
      <c r="O207"/>
    </row>
    <row r="208" spans="4:15" x14ac:dyDescent="0.2">
      <c r="D208"/>
      <c r="E208"/>
      <c r="F208"/>
      <c r="G208"/>
      <c r="H208"/>
      <c r="I208"/>
      <c r="J208"/>
      <c r="K208"/>
      <c r="L208"/>
      <c r="M208"/>
      <c r="N208"/>
      <c r="O208"/>
    </row>
    <row r="209" spans="4:15" x14ac:dyDescent="0.2">
      <c r="D209"/>
      <c r="E209"/>
      <c r="F209"/>
      <c r="G209"/>
      <c r="H209"/>
      <c r="I209"/>
      <c r="J209"/>
      <c r="K209"/>
      <c r="L209"/>
      <c r="M209"/>
      <c r="N209"/>
      <c r="O209"/>
    </row>
    <row r="210" spans="4:15" x14ac:dyDescent="0.2">
      <c r="D210"/>
      <c r="E210"/>
      <c r="F210"/>
      <c r="G210"/>
      <c r="H210"/>
      <c r="I210"/>
      <c r="J210"/>
      <c r="K210"/>
      <c r="L210"/>
      <c r="M210"/>
      <c r="N210"/>
      <c r="O210"/>
    </row>
    <row r="211" spans="4:15" x14ac:dyDescent="0.2">
      <c r="D211"/>
      <c r="E211"/>
      <c r="F211"/>
      <c r="G211"/>
      <c r="H211"/>
      <c r="I211"/>
      <c r="J211"/>
      <c r="K211"/>
      <c r="L211"/>
      <c r="M211"/>
      <c r="N211"/>
      <c r="O211"/>
    </row>
    <row r="212" spans="4:15" x14ac:dyDescent="0.2">
      <c r="D212"/>
      <c r="E212"/>
      <c r="F212"/>
      <c r="G212"/>
      <c r="H212"/>
      <c r="I212"/>
      <c r="J212"/>
      <c r="K212"/>
      <c r="L212"/>
      <c r="M212"/>
      <c r="N212"/>
      <c r="O212"/>
    </row>
    <row r="213" spans="4:15" x14ac:dyDescent="0.2">
      <c r="D213"/>
      <c r="E213"/>
      <c r="F213"/>
      <c r="G213"/>
      <c r="H213"/>
      <c r="I213"/>
      <c r="J213"/>
      <c r="K213"/>
      <c r="L213"/>
      <c r="M213"/>
      <c r="N213"/>
      <c r="O213"/>
    </row>
    <row r="214" spans="4:15" x14ac:dyDescent="0.2">
      <c r="D214"/>
      <c r="E214"/>
      <c r="F214"/>
      <c r="G214"/>
      <c r="H214"/>
      <c r="I214"/>
      <c r="J214"/>
      <c r="K214"/>
      <c r="L214"/>
      <c r="M214"/>
      <c r="N214"/>
      <c r="O214"/>
    </row>
    <row r="215" spans="4:15" x14ac:dyDescent="0.2">
      <c r="D215"/>
      <c r="E215"/>
      <c r="F215"/>
      <c r="G215"/>
      <c r="H215"/>
      <c r="I215"/>
      <c r="J215"/>
      <c r="K215"/>
      <c r="L215"/>
      <c r="M215"/>
      <c r="N215"/>
      <c r="O215"/>
    </row>
    <row r="216" spans="4:15" x14ac:dyDescent="0.2">
      <c r="D216"/>
      <c r="E216"/>
      <c r="F216"/>
      <c r="G216"/>
      <c r="H216"/>
      <c r="I216"/>
      <c r="J216"/>
      <c r="K216"/>
      <c r="L216"/>
      <c r="M216"/>
      <c r="N216"/>
      <c r="O216"/>
    </row>
    <row r="217" spans="4:15" x14ac:dyDescent="0.2">
      <c r="D217"/>
      <c r="E217"/>
      <c r="F217"/>
      <c r="G217"/>
      <c r="H217"/>
      <c r="I217"/>
      <c r="J217"/>
      <c r="K217"/>
      <c r="L217"/>
      <c r="M217"/>
      <c r="N217"/>
      <c r="O217"/>
    </row>
    <row r="218" spans="4:15" x14ac:dyDescent="0.2">
      <c r="D218"/>
      <c r="E218"/>
      <c r="F218"/>
      <c r="G218"/>
      <c r="H218"/>
      <c r="I218"/>
      <c r="J218"/>
      <c r="K218"/>
      <c r="L218"/>
      <c r="M218"/>
      <c r="N218"/>
      <c r="O218"/>
    </row>
    <row r="219" spans="4:15" x14ac:dyDescent="0.2">
      <c r="D219"/>
      <c r="E219"/>
      <c r="F219"/>
      <c r="G219"/>
      <c r="H219"/>
      <c r="I219"/>
      <c r="J219"/>
      <c r="K219"/>
      <c r="L219"/>
      <c r="M219"/>
      <c r="N219"/>
      <c r="O219"/>
    </row>
    <row r="220" spans="4:15" x14ac:dyDescent="0.2">
      <c r="D220"/>
      <c r="E220"/>
      <c r="F220"/>
      <c r="G220"/>
      <c r="H220"/>
      <c r="I220"/>
      <c r="J220"/>
      <c r="K220"/>
      <c r="L220"/>
      <c r="M220"/>
      <c r="N220"/>
      <c r="O220"/>
    </row>
    <row r="221" spans="4:15" x14ac:dyDescent="0.2">
      <c r="D221"/>
      <c r="E221"/>
      <c r="F221"/>
      <c r="G221"/>
      <c r="H221"/>
      <c r="I221"/>
      <c r="J221"/>
      <c r="K221"/>
      <c r="L221"/>
      <c r="M221"/>
      <c r="N221"/>
      <c r="O221"/>
    </row>
    <row r="222" spans="4:15" x14ac:dyDescent="0.2">
      <c r="D222"/>
      <c r="E222"/>
      <c r="F222"/>
      <c r="G222"/>
      <c r="H222"/>
      <c r="I222"/>
      <c r="J222"/>
      <c r="K222"/>
      <c r="L222"/>
      <c r="M222"/>
      <c r="N222"/>
      <c r="O222"/>
    </row>
    <row r="223" spans="4:15" x14ac:dyDescent="0.2">
      <c r="D223"/>
      <c r="E223"/>
      <c r="F223"/>
      <c r="G223"/>
      <c r="H223"/>
      <c r="I223"/>
      <c r="J223"/>
      <c r="K223"/>
      <c r="L223"/>
      <c r="M223"/>
      <c r="N223"/>
      <c r="O223"/>
    </row>
    <row r="224" spans="4:15" x14ac:dyDescent="0.2">
      <c r="D224"/>
      <c r="E224"/>
      <c r="F224"/>
      <c r="G224"/>
      <c r="H224"/>
      <c r="I224"/>
      <c r="J224"/>
      <c r="K224"/>
      <c r="L224"/>
      <c r="M224"/>
      <c r="N224"/>
      <c r="O224"/>
    </row>
    <row r="225" spans="4:15" x14ac:dyDescent="0.2">
      <c r="D225"/>
      <c r="E225"/>
      <c r="F225"/>
      <c r="G225"/>
      <c r="H225"/>
      <c r="I225"/>
      <c r="J225"/>
      <c r="K225"/>
      <c r="L225"/>
      <c r="M225"/>
      <c r="N225"/>
      <c r="O225"/>
    </row>
    <row r="226" spans="4:15" x14ac:dyDescent="0.2">
      <c r="D226"/>
      <c r="E226"/>
      <c r="F226"/>
      <c r="G226"/>
      <c r="H226"/>
      <c r="I226"/>
      <c r="J226"/>
      <c r="K226"/>
      <c r="L226"/>
      <c r="M226"/>
      <c r="N226"/>
      <c r="O226"/>
    </row>
    <row r="227" spans="4:15" x14ac:dyDescent="0.2">
      <c r="D227"/>
      <c r="E227"/>
      <c r="F227"/>
      <c r="G227"/>
      <c r="H227"/>
      <c r="I227"/>
      <c r="J227"/>
      <c r="K227"/>
      <c r="L227"/>
      <c r="M227"/>
      <c r="N227"/>
      <c r="O227"/>
    </row>
    <row r="228" spans="4:15" x14ac:dyDescent="0.2">
      <c r="D228"/>
      <c r="E228"/>
      <c r="F228"/>
      <c r="G228"/>
      <c r="H228"/>
      <c r="I228"/>
      <c r="J228"/>
      <c r="K228"/>
      <c r="L228"/>
      <c r="M228"/>
      <c r="N228"/>
      <c r="O228"/>
    </row>
    <row r="229" spans="4:15" x14ac:dyDescent="0.2">
      <c r="D229"/>
      <c r="E229"/>
      <c r="F229"/>
      <c r="G229"/>
      <c r="H229"/>
      <c r="I229"/>
      <c r="J229"/>
      <c r="K229"/>
      <c r="L229"/>
      <c r="M229"/>
      <c r="N229"/>
      <c r="O229"/>
    </row>
    <row r="230" spans="4:15" x14ac:dyDescent="0.2">
      <c r="D230"/>
      <c r="E230"/>
      <c r="F230"/>
      <c r="G230"/>
      <c r="H230"/>
      <c r="I230"/>
      <c r="J230"/>
      <c r="K230"/>
      <c r="L230"/>
      <c r="M230"/>
      <c r="N230"/>
      <c r="O230"/>
    </row>
    <row r="231" spans="4:15" x14ac:dyDescent="0.2">
      <c r="D231"/>
      <c r="E231"/>
      <c r="F231"/>
      <c r="G231"/>
      <c r="H231"/>
      <c r="I231"/>
      <c r="J231"/>
      <c r="K231"/>
      <c r="L231"/>
      <c r="M231"/>
      <c r="N231"/>
      <c r="O231"/>
    </row>
    <row r="232" spans="4:15" x14ac:dyDescent="0.2">
      <c r="D232"/>
      <c r="E232"/>
      <c r="F232"/>
      <c r="G232"/>
      <c r="H232"/>
      <c r="I232"/>
      <c r="J232"/>
      <c r="K232"/>
      <c r="L232"/>
      <c r="M232"/>
      <c r="N232"/>
      <c r="O232"/>
    </row>
    <row r="233" spans="4:15" x14ac:dyDescent="0.2">
      <c r="D233"/>
      <c r="E233"/>
      <c r="F233"/>
      <c r="G233"/>
      <c r="H233"/>
      <c r="I233"/>
      <c r="J233"/>
      <c r="K233"/>
      <c r="L233"/>
      <c r="M233"/>
      <c r="N233"/>
      <c r="O233"/>
    </row>
    <row r="234" spans="4:15" x14ac:dyDescent="0.2">
      <c r="D234"/>
      <c r="E234"/>
      <c r="F234"/>
      <c r="G234"/>
      <c r="H234"/>
      <c r="I234"/>
      <c r="J234"/>
      <c r="K234"/>
      <c r="L234"/>
      <c r="M234"/>
      <c r="N234"/>
      <c r="O234"/>
    </row>
    <row r="235" spans="4:15" x14ac:dyDescent="0.2">
      <c r="D235"/>
      <c r="E235"/>
      <c r="F235"/>
      <c r="G235"/>
      <c r="H235"/>
      <c r="I235"/>
      <c r="J235"/>
      <c r="K235"/>
      <c r="L235"/>
      <c r="M235"/>
      <c r="N235"/>
      <c r="O235"/>
    </row>
    <row r="236" spans="4:15" x14ac:dyDescent="0.2">
      <c r="D236"/>
      <c r="E236"/>
      <c r="F236"/>
      <c r="G236"/>
      <c r="H236"/>
      <c r="I236"/>
      <c r="J236"/>
      <c r="K236"/>
      <c r="L236"/>
      <c r="M236"/>
      <c r="N236"/>
      <c r="O236"/>
    </row>
    <row r="237" spans="4:15" x14ac:dyDescent="0.2">
      <c r="D237"/>
      <c r="E237"/>
      <c r="F237"/>
      <c r="G237"/>
      <c r="H237"/>
      <c r="I237"/>
      <c r="J237"/>
      <c r="K237"/>
      <c r="L237"/>
      <c r="M237"/>
      <c r="N237"/>
      <c r="O237"/>
    </row>
    <row r="238" spans="4:15" x14ac:dyDescent="0.2">
      <c r="D238"/>
      <c r="E238"/>
      <c r="F238"/>
      <c r="G238"/>
      <c r="H238"/>
      <c r="I238"/>
      <c r="J238"/>
      <c r="K238"/>
      <c r="L238"/>
      <c r="M238"/>
      <c r="N238"/>
      <c r="O238"/>
    </row>
    <row r="239" spans="4:15" x14ac:dyDescent="0.2">
      <c r="D239"/>
      <c r="E239"/>
      <c r="F239"/>
      <c r="G239"/>
      <c r="H239"/>
      <c r="I239"/>
      <c r="J239"/>
      <c r="K239"/>
      <c r="L239"/>
      <c r="M239"/>
      <c r="N239"/>
      <c r="O239"/>
    </row>
    <row r="240" spans="4:15" x14ac:dyDescent="0.2">
      <c r="D240"/>
      <c r="E240"/>
      <c r="F240"/>
      <c r="G240"/>
      <c r="H240"/>
      <c r="I240"/>
      <c r="J240"/>
      <c r="K240"/>
      <c r="L240"/>
      <c r="M240"/>
      <c r="N240"/>
      <c r="O240"/>
    </row>
    <row r="241" spans="4:15" x14ac:dyDescent="0.2">
      <c r="D241"/>
      <c r="E241"/>
      <c r="F241"/>
      <c r="G241"/>
      <c r="H241"/>
      <c r="I241"/>
      <c r="J241"/>
      <c r="K241"/>
      <c r="L241"/>
      <c r="M241"/>
      <c r="N241"/>
      <c r="O241"/>
    </row>
    <row r="242" spans="4:15" x14ac:dyDescent="0.2">
      <c r="D242"/>
      <c r="E242"/>
      <c r="F242"/>
      <c r="G242"/>
      <c r="H242"/>
      <c r="I242"/>
      <c r="J242"/>
      <c r="K242"/>
      <c r="L242"/>
      <c r="M242"/>
      <c r="N242"/>
      <c r="O242"/>
    </row>
    <row r="243" spans="4:15" x14ac:dyDescent="0.2">
      <c r="D243"/>
      <c r="E243"/>
      <c r="F243"/>
      <c r="G243"/>
      <c r="H243"/>
      <c r="I243"/>
      <c r="J243"/>
      <c r="K243"/>
      <c r="L243"/>
      <c r="M243"/>
      <c r="N243"/>
      <c r="O243"/>
    </row>
    <row r="244" spans="4:15" x14ac:dyDescent="0.2">
      <c r="D244"/>
      <c r="E244"/>
      <c r="F244"/>
      <c r="G244"/>
      <c r="H244"/>
      <c r="I244"/>
      <c r="J244"/>
      <c r="K244"/>
      <c r="L244"/>
      <c r="M244"/>
      <c r="N244"/>
      <c r="O244"/>
    </row>
    <row r="245" spans="4:15" x14ac:dyDescent="0.2">
      <c r="D245"/>
      <c r="E245"/>
      <c r="F245"/>
      <c r="G245"/>
      <c r="H245"/>
      <c r="I245"/>
      <c r="J245"/>
      <c r="K245"/>
      <c r="L245"/>
      <c r="M245"/>
      <c r="N245"/>
      <c r="O245"/>
    </row>
    <row r="246" spans="4:15" x14ac:dyDescent="0.2">
      <c r="D246"/>
      <c r="E246"/>
      <c r="F246"/>
      <c r="G246"/>
      <c r="H246"/>
      <c r="I246"/>
      <c r="J246"/>
      <c r="K246"/>
      <c r="L246"/>
      <c r="M246"/>
      <c r="N246"/>
      <c r="O246"/>
    </row>
    <row r="247" spans="4:15" x14ac:dyDescent="0.2">
      <c r="D247"/>
      <c r="E247"/>
      <c r="F247"/>
      <c r="G247"/>
      <c r="H247"/>
      <c r="I247"/>
      <c r="J247"/>
      <c r="K247"/>
      <c r="L247"/>
      <c r="M247"/>
      <c r="N247"/>
      <c r="O247"/>
    </row>
    <row r="248" spans="4:15" x14ac:dyDescent="0.2">
      <c r="D248"/>
      <c r="E248"/>
      <c r="F248"/>
      <c r="G248"/>
      <c r="H248"/>
      <c r="I248"/>
      <c r="J248"/>
      <c r="K248"/>
      <c r="L248"/>
      <c r="M248"/>
      <c r="N248"/>
      <c r="O248"/>
    </row>
    <row r="249" spans="4:15" x14ac:dyDescent="0.2">
      <c r="D249"/>
      <c r="E249"/>
      <c r="F249"/>
      <c r="G249"/>
      <c r="H249"/>
      <c r="I249"/>
      <c r="J249"/>
      <c r="K249"/>
      <c r="L249"/>
      <c r="M249"/>
      <c r="N249"/>
      <c r="O249"/>
    </row>
    <row r="250" spans="4:15" x14ac:dyDescent="0.2">
      <c r="D250"/>
      <c r="E250"/>
      <c r="F250"/>
      <c r="G250"/>
      <c r="H250"/>
      <c r="I250"/>
      <c r="J250"/>
      <c r="K250"/>
      <c r="L250"/>
      <c r="M250"/>
      <c r="N250"/>
      <c r="O250"/>
    </row>
    <row r="251" spans="4:15" x14ac:dyDescent="0.2">
      <c r="D251"/>
      <c r="E251"/>
      <c r="F251"/>
      <c r="G251"/>
      <c r="H251"/>
      <c r="I251"/>
      <c r="J251"/>
      <c r="K251"/>
      <c r="L251"/>
      <c r="M251"/>
      <c r="N251"/>
      <c r="O251"/>
    </row>
    <row r="252" spans="4:15" x14ac:dyDescent="0.2">
      <c r="D252"/>
      <c r="E252"/>
      <c r="F252"/>
      <c r="G252"/>
      <c r="H252"/>
      <c r="I252"/>
      <c r="J252"/>
      <c r="K252"/>
      <c r="L252"/>
      <c r="M252"/>
      <c r="N252"/>
      <c r="O252"/>
    </row>
    <row r="253" spans="4:15" x14ac:dyDescent="0.2">
      <c r="D253"/>
      <c r="E253"/>
      <c r="F253"/>
      <c r="G253"/>
      <c r="H253"/>
      <c r="I253"/>
      <c r="J253"/>
      <c r="K253"/>
      <c r="L253"/>
      <c r="M253"/>
      <c r="N253"/>
      <c r="O253"/>
    </row>
    <row r="254" spans="4:15" x14ac:dyDescent="0.2">
      <c r="D254"/>
      <c r="E254"/>
      <c r="F254"/>
      <c r="G254"/>
      <c r="H254"/>
      <c r="I254"/>
      <c r="J254"/>
      <c r="K254"/>
      <c r="L254"/>
      <c r="M254"/>
      <c r="N254"/>
      <c r="O254"/>
    </row>
    <row r="255" spans="4:15" x14ac:dyDescent="0.2">
      <c r="D255"/>
      <c r="E255"/>
      <c r="F255"/>
      <c r="G255"/>
      <c r="H255"/>
      <c r="I255"/>
      <c r="J255"/>
      <c r="K255"/>
      <c r="L255"/>
      <c r="M255"/>
      <c r="N255"/>
      <c r="O255"/>
    </row>
    <row r="256" spans="4:15" x14ac:dyDescent="0.2">
      <c r="D256"/>
      <c r="E256"/>
      <c r="F256"/>
      <c r="G256"/>
      <c r="H256"/>
      <c r="I256"/>
      <c r="J256"/>
      <c r="K256"/>
      <c r="L256"/>
      <c r="M256"/>
      <c r="N256"/>
      <c r="O256"/>
    </row>
    <row r="257" spans="4:15" x14ac:dyDescent="0.2">
      <c r="D257"/>
      <c r="E257"/>
      <c r="F257"/>
      <c r="G257"/>
      <c r="H257"/>
      <c r="I257"/>
      <c r="J257"/>
      <c r="K257"/>
      <c r="L257"/>
      <c r="M257"/>
      <c r="N257"/>
      <c r="O257"/>
    </row>
    <row r="258" spans="4:15" x14ac:dyDescent="0.2">
      <c r="D258"/>
      <c r="E258"/>
      <c r="F258"/>
      <c r="G258"/>
      <c r="H258"/>
      <c r="I258"/>
      <c r="J258"/>
      <c r="K258"/>
      <c r="L258"/>
      <c r="M258"/>
      <c r="N258"/>
      <c r="O258"/>
    </row>
    <row r="259" spans="4:15" x14ac:dyDescent="0.2">
      <c r="D259"/>
      <c r="E259"/>
      <c r="F259"/>
      <c r="G259"/>
      <c r="H259"/>
      <c r="I259"/>
      <c r="J259"/>
      <c r="K259"/>
      <c r="L259"/>
      <c r="M259"/>
      <c r="N259"/>
      <c r="O259"/>
    </row>
    <row r="260" spans="4:15" x14ac:dyDescent="0.2">
      <c r="D260"/>
      <c r="E260"/>
      <c r="F260"/>
      <c r="G260"/>
      <c r="H260"/>
      <c r="I260"/>
      <c r="J260"/>
      <c r="K260"/>
      <c r="L260"/>
      <c r="M260"/>
      <c r="N260"/>
      <c r="O260"/>
    </row>
    <row r="261" spans="4:15" x14ac:dyDescent="0.2">
      <c r="D261"/>
      <c r="E261"/>
      <c r="F261"/>
      <c r="G261"/>
      <c r="H261"/>
      <c r="I261"/>
      <c r="J261"/>
      <c r="K261"/>
      <c r="L261"/>
      <c r="M261"/>
      <c r="N261"/>
      <c r="O261"/>
    </row>
    <row r="262" spans="4:15" x14ac:dyDescent="0.2">
      <c r="D262"/>
      <c r="E262"/>
      <c r="F262"/>
      <c r="G262"/>
      <c r="H262"/>
      <c r="I262"/>
      <c r="J262"/>
      <c r="K262"/>
      <c r="L262"/>
      <c r="M262"/>
      <c r="N262"/>
      <c r="O262"/>
    </row>
    <row r="263" spans="4:15" x14ac:dyDescent="0.2">
      <c r="D263"/>
      <c r="E263"/>
      <c r="F263"/>
      <c r="G263"/>
      <c r="H263"/>
      <c r="I263"/>
      <c r="J263"/>
      <c r="K263"/>
      <c r="L263"/>
      <c r="M263"/>
      <c r="N263"/>
      <c r="O263"/>
    </row>
    <row r="264" spans="4:15" x14ac:dyDescent="0.2">
      <c r="D264"/>
      <c r="E264"/>
      <c r="F264"/>
      <c r="G264"/>
      <c r="H264"/>
      <c r="I264"/>
      <c r="J264"/>
      <c r="K264"/>
      <c r="L264"/>
      <c r="M264"/>
      <c r="N264"/>
      <c r="O264"/>
    </row>
    <row r="265" spans="4:15" x14ac:dyDescent="0.2">
      <c r="D265"/>
      <c r="E265"/>
      <c r="F265"/>
      <c r="G265"/>
      <c r="H265"/>
      <c r="I265"/>
      <c r="J265"/>
      <c r="K265"/>
      <c r="L265"/>
      <c r="M265"/>
      <c r="N265"/>
      <c r="O265"/>
    </row>
    <row r="266" spans="4:15" x14ac:dyDescent="0.2">
      <c r="D266"/>
      <c r="E266"/>
      <c r="F266"/>
      <c r="G266"/>
      <c r="H266"/>
      <c r="I266"/>
      <c r="J266"/>
      <c r="K266"/>
      <c r="L266"/>
      <c r="M266"/>
      <c r="N266"/>
      <c r="O266"/>
    </row>
    <row r="267" spans="4:15" x14ac:dyDescent="0.2">
      <c r="D267"/>
      <c r="E267"/>
      <c r="F267"/>
      <c r="G267"/>
      <c r="H267"/>
      <c r="I267"/>
      <c r="J267"/>
      <c r="K267"/>
      <c r="L267"/>
      <c r="M267"/>
      <c r="N267"/>
      <c r="O267"/>
    </row>
    <row r="268" spans="4:15" x14ac:dyDescent="0.2">
      <c r="D268"/>
      <c r="E268"/>
      <c r="F268"/>
      <c r="G268"/>
      <c r="H268"/>
      <c r="I268"/>
      <c r="J268"/>
      <c r="K268"/>
      <c r="L268"/>
      <c r="M268"/>
      <c r="N268"/>
      <c r="O268"/>
    </row>
    <row r="269" spans="4:15" x14ac:dyDescent="0.2">
      <c r="D269"/>
      <c r="E269"/>
      <c r="F269"/>
      <c r="G269"/>
      <c r="H269"/>
      <c r="I269"/>
      <c r="J269"/>
      <c r="K269"/>
      <c r="L269"/>
      <c r="M269"/>
      <c r="N269"/>
      <c r="O269"/>
    </row>
    <row r="270" spans="4:15" x14ac:dyDescent="0.2">
      <c r="D270"/>
      <c r="E270"/>
      <c r="F270"/>
      <c r="G270"/>
      <c r="H270"/>
      <c r="I270"/>
      <c r="J270"/>
      <c r="K270"/>
      <c r="L270"/>
      <c r="M270"/>
      <c r="N270"/>
      <c r="O270"/>
    </row>
    <row r="271" spans="4:15" x14ac:dyDescent="0.2">
      <c r="D271"/>
      <c r="E271"/>
      <c r="F271"/>
      <c r="G271"/>
      <c r="H271"/>
      <c r="I271"/>
      <c r="J271"/>
      <c r="K271"/>
      <c r="L271"/>
      <c r="M271"/>
      <c r="N271"/>
      <c r="O271"/>
    </row>
    <row r="272" spans="4:15" x14ac:dyDescent="0.2">
      <c r="D272"/>
      <c r="E272"/>
      <c r="F272"/>
      <c r="G272"/>
      <c r="H272"/>
      <c r="I272"/>
      <c r="J272"/>
      <c r="K272"/>
      <c r="L272"/>
      <c r="M272"/>
      <c r="N272"/>
      <c r="O272"/>
    </row>
    <row r="273" spans="4:15" x14ac:dyDescent="0.2">
      <c r="D273"/>
      <c r="E273"/>
      <c r="F273"/>
      <c r="G273"/>
      <c r="H273"/>
      <c r="I273"/>
      <c r="J273"/>
      <c r="K273"/>
      <c r="L273"/>
      <c r="M273"/>
      <c r="N273"/>
      <c r="O273"/>
    </row>
    <row r="274" spans="4:15" x14ac:dyDescent="0.2">
      <c r="D274"/>
      <c r="E274"/>
      <c r="F274"/>
      <c r="G274"/>
      <c r="H274"/>
      <c r="I274"/>
      <c r="J274"/>
      <c r="K274"/>
      <c r="L274"/>
      <c r="M274"/>
      <c r="N274"/>
      <c r="O274"/>
    </row>
    <row r="275" spans="4:15" x14ac:dyDescent="0.2">
      <c r="D275"/>
      <c r="E275"/>
      <c r="F275"/>
      <c r="G275"/>
      <c r="H275"/>
      <c r="I275"/>
      <c r="J275"/>
      <c r="K275"/>
      <c r="L275"/>
      <c r="M275"/>
      <c r="N275"/>
      <c r="O275"/>
    </row>
    <row r="276" spans="4:15" x14ac:dyDescent="0.2">
      <c r="D276"/>
      <c r="E276"/>
      <c r="F276"/>
      <c r="G276"/>
      <c r="H276"/>
      <c r="I276"/>
      <c r="J276"/>
      <c r="K276"/>
      <c r="L276"/>
      <c r="M276"/>
      <c r="N276"/>
      <c r="O276"/>
    </row>
    <row r="277" spans="4:15" x14ac:dyDescent="0.2">
      <c r="D277"/>
      <c r="E277"/>
      <c r="F277"/>
      <c r="G277"/>
      <c r="H277"/>
      <c r="I277"/>
      <c r="J277"/>
      <c r="K277"/>
      <c r="L277"/>
      <c r="M277"/>
      <c r="N277"/>
      <c r="O277"/>
    </row>
    <row r="278" spans="4:15" x14ac:dyDescent="0.2">
      <c r="D278"/>
      <c r="E278"/>
      <c r="F278"/>
      <c r="G278"/>
      <c r="H278"/>
      <c r="I278"/>
      <c r="J278"/>
      <c r="K278"/>
      <c r="L278"/>
      <c r="M278"/>
      <c r="N278"/>
      <c r="O278"/>
    </row>
    <row r="279" spans="4:15" x14ac:dyDescent="0.2">
      <c r="D279"/>
      <c r="E279"/>
      <c r="F279"/>
      <c r="G279"/>
      <c r="H279"/>
      <c r="I279"/>
      <c r="J279"/>
      <c r="K279"/>
      <c r="L279"/>
      <c r="M279"/>
      <c r="N279"/>
      <c r="O279"/>
    </row>
    <row r="280" spans="4:15" x14ac:dyDescent="0.2">
      <c r="D280"/>
      <c r="E280"/>
      <c r="F280"/>
      <c r="G280"/>
      <c r="H280"/>
      <c r="I280"/>
      <c r="J280"/>
      <c r="K280"/>
      <c r="L280"/>
      <c r="M280"/>
      <c r="N280"/>
      <c r="O280"/>
    </row>
    <row r="281" spans="4:15" x14ac:dyDescent="0.2">
      <c r="D281"/>
      <c r="E281"/>
      <c r="F281"/>
      <c r="G281"/>
      <c r="H281"/>
      <c r="I281"/>
      <c r="J281"/>
      <c r="K281"/>
      <c r="L281"/>
      <c r="M281"/>
      <c r="N281"/>
      <c r="O281"/>
    </row>
    <row r="282" spans="4:15" x14ac:dyDescent="0.2">
      <c r="D282"/>
      <c r="E282"/>
      <c r="F282"/>
      <c r="G282"/>
      <c r="H282"/>
      <c r="I282"/>
      <c r="J282"/>
      <c r="K282"/>
      <c r="L282"/>
      <c r="M282"/>
      <c r="N282"/>
      <c r="O282"/>
    </row>
    <row r="283" spans="4:15" x14ac:dyDescent="0.2">
      <c r="D283"/>
      <c r="E283"/>
      <c r="F283"/>
      <c r="G283"/>
      <c r="H283"/>
      <c r="I283"/>
      <c r="J283"/>
      <c r="K283"/>
      <c r="L283"/>
      <c r="M283"/>
      <c r="N283"/>
      <c r="O283"/>
    </row>
    <row r="284" spans="4:15" x14ac:dyDescent="0.2">
      <c r="D284"/>
      <c r="E284"/>
      <c r="F284"/>
      <c r="G284"/>
      <c r="H284"/>
      <c r="I284"/>
      <c r="J284"/>
      <c r="K284"/>
      <c r="L284"/>
      <c r="M284"/>
      <c r="N284"/>
      <c r="O284"/>
    </row>
    <row r="285" spans="4:15" x14ac:dyDescent="0.2">
      <c r="D285"/>
      <c r="E285"/>
      <c r="F285"/>
      <c r="G285"/>
      <c r="H285"/>
      <c r="I285"/>
      <c r="J285"/>
      <c r="K285"/>
      <c r="L285"/>
      <c r="M285"/>
      <c r="N285"/>
      <c r="O285"/>
    </row>
    <row r="286" spans="4:15" x14ac:dyDescent="0.2">
      <c r="D286"/>
      <c r="E286"/>
      <c r="F286"/>
      <c r="G286"/>
      <c r="H286"/>
      <c r="I286"/>
      <c r="J286"/>
      <c r="K286"/>
      <c r="L286"/>
      <c r="M286"/>
      <c r="N286"/>
      <c r="O286"/>
    </row>
    <row r="287" spans="4:15" x14ac:dyDescent="0.2">
      <c r="D287"/>
      <c r="E287"/>
      <c r="F287"/>
      <c r="G287"/>
      <c r="H287"/>
      <c r="I287"/>
      <c r="J287"/>
      <c r="K287"/>
      <c r="L287"/>
      <c r="M287"/>
      <c r="N287"/>
      <c r="O287"/>
    </row>
    <row r="288" spans="4:15" x14ac:dyDescent="0.2">
      <c r="D288"/>
      <c r="E288"/>
      <c r="F288"/>
      <c r="G288"/>
      <c r="H288"/>
      <c r="I288"/>
      <c r="J288"/>
      <c r="K288"/>
      <c r="L288"/>
      <c r="M288"/>
      <c r="N288"/>
      <c r="O288"/>
    </row>
    <row r="289" spans="4:15" x14ac:dyDescent="0.2">
      <c r="D289"/>
      <c r="E289"/>
      <c r="F289"/>
      <c r="G289"/>
      <c r="H289"/>
      <c r="I289"/>
      <c r="J289"/>
      <c r="K289"/>
      <c r="L289"/>
      <c r="M289"/>
      <c r="N289"/>
      <c r="O289"/>
    </row>
    <row r="290" spans="4:15" x14ac:dyDescent="0.2">
      <c r="D290"/>
      <c r="E290"/>
      <c r="F290"/>
      <c r="G290"/>
      <c r="H290"/>
      <c r="I290"/>
      <c r="J290"/>
      <c r="K290"/>
      <c r="L290"/>
      <c r="M290"/>
      <c r="N290"/>
      <c r="O290"/>
    </row>
    <row r="291" spans="4:15" x14ac:dyDescent="0.2">
      <c r="D291"/>
      <c r="E291"/>
      <c r="F291"/>
      <c r="G291"/>
      <c r="H291"/>
      <c r="I291"/>
      <c r="J291"/>
      <c r="K291"/>
      <c r="L291"/>
      <c r="M291"/>
      <c r="N291"/>
      <c r="O291"/>
    </row>
    <row r="292" spans="4:15" x14ac:dyDescent="0.2">
      <c r="D292"/>
      <c r="E292"/>
      <c r="F292"/>
      <c r="G292"/>
      <c r="H292"/>
      <c r="I292"/>
      <c r="J292"/>
      <c r="K292"/>
      <c r="L292"/>
      <c r="M292"/>
      <c r="N292"/>
      <c r="O292"/>
    </row>
    <row r="293" spans="4:15" x14ac:dyDescent="0.2">
      <c r="D293"/>
      <c r="E293"/>
      <c r="F293"/>
      <c r="G293"/>
      <c r="H293"/>
      <c r="I293"/>
      <c r="J293"/>
      <c r="K293"/>
      <c r="L293"/>
      <c r="M293"/>
      <c r="N293"/>
      <c r="O293"/>
    </row>
    <row r="294" spans="4:15" x14ac:dyDescent="0.2">
      <c r="D294"/>
      <c r="E294"/>
      <c r="F294"/>
      <c r="G294"/>
      <c r="H294"/>
      <c r="I294"/>
      <c r="J294"/>
      <c r="K294"/>
      <c r="L294"/>
      <c r="M294"/>
      <c r="N294"/>
      <c r="O294"/>
    </row>
    <row r="295" spans="4:15" x14ac:dyDescent="0.2">
      <c r="D295"/>
      <c r="E295"/>
      <c r="F295"/>
      <c r="G295"/>
      <c r="H295"/>
      <c r="I295"/>
      <c r="J295"/>
      <c r="K295"/>
      <c r="L295"/>
      <c r="M295"/>
      <c r="N295"/>
      <c r="O295"/>
    </row>
    <row r="296" spans="4:15" x14ac:dyDescent="0.2">
      <c r="D296"/>
      <c r="E296"/>
      <c r="F296"/>
      <c r="G296"/>
      <c r="H296"/>
      <c r="I296"/>
      <c r="J296"/>
      <c r="K296"/>
      <c r="L296"/>
      <c r="M296"/>
      <c r="N296"/>
      <c r="O296"/>
    </row>
    <row r="297" spans="4:15" x14ac:dyDescent="0.2">
      <c r="D297"/>
      <c r="E297"/>
      <c r="F297"/>
      <c r="G297"/>
      <c r="H297"/>
      <c r="I297"/>
      <c r="J297"/>
      <c r="K297"/>
      <c r="L297"/>
      <c r="M297"/>
      <c r="N297"/>
      <c r="O297"/>
    </row>
    <row r="298" spans="4:15" x14ac:dyDescent="0.2">
      <c r="D298"/>
      <c r="E298"/>
      <c r="F298"/>
      <c r="G298"/>
      <c r="H298"/>
      <c r="I298"/>
      <c r="J298"/>
      <c r="K298"/>
      <c r="L298"/>
      <c r="M298"/>
      <c r="N298"/>
      <c r="O298"/>
    </row>
    <row r="299" spans="4:15" x14ac:dyDescent="0.2">
      <c r="D299"/>
      <c r="E299"/>
      <c r="F299"/>
      <c r="G299"/>
      <c r="H299"/>
      <c r="I299"/>
      <c r="J299"/>
      <c r="K299"/>
      <c r="L299"/>
      <c r="M299"/>
      <c r="N299"/>
      <c r="O299"/>
    </row>
    <row r="300" spans="4:15" x14ac:dyDescent="0.2">
      <c r="D300"/>
      <c r="E300"/>
      <c r="F300"/>
      <c r="G300"/>
      <c r="H300"/>
      <c r="I300"/>
      <c r="J300"/>
      <c r="K300"/>
      <c r="L300"/>
      <c r="M300"/>
      <c r="N300"/>
      <c r="O300"/>
    </row>
    <row r="301" spans="4:15" x14ac:dyDescent="0.2">
      <c r="D301"/>
      <c r="E301"/>
      <c r="F301"/>
      <c r="G301"/>
      <c r="H301"/>
      <c r="I301"/>
      <c r="J301"/>
      <c r="K301"/>
      <c r="L301"/>
      <c r="M301"/>
      <c r="N301"/>
      <c r="O301"/>
    </row>
    <row r="302" spans="4:15" x14ac:dyDescent="0.2">
      <c r="D302"/>
      <c r="E302"/>
      <c r="F302"/>
      <c r="G302"/>
      <c r="H302"/>
      <c r="I302"/>
      <c r="J302"/>
      <c r="K302"/>
      <c r="L302"/>
      <c r="M302"/>
      <c r="N302"/>
      <c r="O302"/>
    </row>
    <row r="303" spans="4:15" x14ac:dyDescent="0.2">
      <c r="D303"/>
      <c r="E303"/>
      <c r="F303"/>
      <c r="G303"/>
      <c r="H303"/>
      <c r="I303"/>
      <c r="J303"/>
      <c r="K303"/>
      <c r="L303"/>
      <c r="M303"/>
      <c r="N303"/>
      <c r="O303"/>
    </row>
    <row r="304" spans="4:15" x14ac:dyDescent="0.2">
      <c r="D304"/>
      <c r="E304"/>
      <c r="F304"/>
      <c r="G304"/>
      <c r="H304"/>
      <c r="I304"/>
      <c r="J304"/>
      <c r="K304"/>
      <c r="L304"/>
      <c r="M304"/>
      <c r="N304"/>
      <c r="O304"/>
    </row>
    <row r="305" spans="4:15" x14ac:dyDescent="0.2">
      <c r="D305"/>
      <c r="E305"/>
      <c r="F305"/>
      <c r="G305"/>
      <c r="H305"/>
      <c r="I305"/>
      <c r="J305"/>
      <c r="K305"/>
      <c r="L305"/>
      <c r="M305"/>
      <c r="N305"/>
      <c r="O305"/>
    </row>
    <row r="306" spans="4:15" x14ac:dyDescent="0.2">
      <c r="D306"/>
      <c r="E306"/>
      <c r="F306"/>
      <c r="G306"/>
      <c r="H306"/>
      <c r="I306"/>
      <c r="J306"/>
      <c r="K306"/>
      <c r="L306"/>
      <c r="M306"/>
      <c r="N306"/>
      <c r="O306"/>
    </row>
    <row r="307" spans="4:15" x14ac:dyDescent="0.2">
      <c r="D307"/>
      <c r="E307"/>
      <c r="F307"/>
      <c r="G307"/>
      <c r="H307"/>
      <c r="I307"/>
      <c r="J307"/>
      <c r="K307"/>
      <c r="L307"/>
      <c r="M307"/>
      <c r="N307"/>
      <c r="O307"/>
    </row>
    <row r="308" spans="4:15" x14ac:dyDescent="0.2">
      <c r="D308"/>
      <c r="E308"/>
      <c r="F308"/>
      <c r="G308"/>
      <c r="H308"/>
      <c r="I308"/>
      <c r="J308"/>
      <c r="K308"/>
      <c r="L308"/>
      <c r="M308"/>
      <c r="N308"/>
      <c r="O308"/>
    </row>
    <row r="309" spans="4:15" x14ac:dyDescent="0.2">
      <c r="D309"/>
      <c r="E309"/>
      <c r="F309"/>
      <c r="G309"/>
      <c r="H309"/>
      <c r="I309"/>
      <c r="J309"/>
      <c r="K309"/>
      <c r="L309"/>
      <c r="M309"/>
      <c r="N309"/>
      <c r="O309"/>
    </row>
    <row r="310" spans="4:15" x14ac:dyDescent="0.2">
      <c r="D310"/>
      <c r="E310"/>
      <c r="F310"/>
      <c r="G310"/>
      <c r="H310"/>
      <c r="I310"/>
      <c r="J310"/>
      <c r="K310"/>
      <c r="L310"/>
      <c r="M310"/>
      <c r="N310"/>
      <c r="O310"/>
    </row>
    <row r="311" spans="4:15" x14ac:dyDescent="0.2">
      <c r="D311"/>
      <c r="E311"/>
      <c r="F311"/>
      <c r="G311"/>
      <c r="H311"/>
      <c r="I311"/>
      <c r="J311"/>
      <c r="K311"/>
      <c r="L311"/>
      <c r="M311"/>
      <c r="N311"/>
      <c r="O311"/>
    </row>
    <row r="312" spans="4:15" x14ac:dyDescent="0.2">
      <c r="D312"/>
      <c r="E312"/>
      <c r="F312"/>
      <c r="G312"/>
      <c r="H312"/>
      <c r="I312"/>
      <c r="J312"/>
      <c r="K312"/>
      <c r="L312"/>
      <c r="M312"/>
      <c r="N312"/>
      <c r="O312"/>
    </row>
    <row r="313" spans="4:15" x14ac:dyDescent="0.2">
      <c r="D313"/>
      <c r="E313"/>
      <c r="F313"/>
      <c r="G313"/>
      <c r="H313"/>
      <c r="I313"/>
      <c r="J313"/>
      <c r="K313"/>
      <c r="L313"/>
      <c r="M313"/>
      <c r="N313"/>
      <c r="O313"/>
    </row>
    <row r="314" spans="4:15" x14ac:dyDescent="0.2">
      <c r="D314"/>
      <c r="E314"/>
      <c r="F314"/>
      <c r="G314"/>
      <c r="H314"/>
      <c r="I314"/>
      <c r="J314"/>
      <c r="K314"/>
      <c r="L314"/>
      <c r="M314"/>
      <c r="N314"/>
      <c r="O314"/>
    </row>
    <row r="315" spans="4:15" x14ac:dyDescent="0.2">
      <c r="D315"/>
      <c r="E315"/>
      <c r="F315"/>
      <c r="G315"/>
      <c r="H315"/>
      <c r="I315"/>
      <c r="J315"/>
      <c r="K315"/>
      <c r="L315"/>
      <c r="M315"/>
      <c r="N315"/>
      <c r="O315"/>
    </row>
    <row r="316" spans="4:15" x14ac:dyDescent="0.2">
      <c r="D316"/>
      <c r="E316"/>
      <c r="F316"/>
      <c r="G316"/>
      <c r="H316"/>
      <c r="I316"/>
      <c r="J316"/>
      <c r="K316"/>
      <c r="L316"/>
      <c r="M316"/>
      <c r="N316"/>
      <c r="O316"/>
    </row>
    <row r="317" spans="4:15" x14ac:dyDescent="0.2">
      <c r="D317"/>
      <c r="E317"/>
      <c r="F317"/>
      <c r="G317"/>
      <c r="H317"/>
      <c r="I317"/>
      <c r="J317"/>
      <c r="K317"/>
      <c r="L317"/>
      <c r="M317"/>
      <c r="N317"/>
      <c r="O317"/>
    </row>
    <row r="318" spans="4:15" x14ac:dyDescent="0.2">
      <c r="D318"/>
      <c r="E318"/>
      <c r="F318"/>
      <c r="G318"/>
      <c r="H318"/>
      <c r="I318"/>
      <c r="J318"/>
      <c r="K318"/>
      <c r="L318"/>
      <c r="M318"/>
      <c r="N318"/>
      <c r="O318"/>
    </row>
    <row r="319" spans="4:15" x14ac:dyDescent="0.2">
      <c r="D319"/>
      <c r="E319"/>
      <c r="F319"/>
      <c r="G319"/>
      <c r="H319"/>
      <c r="I319"/>
      <c r="J319"/>
      <c r="K319"/>
      <c r="L319"/>
      <c r="M319"/>
      <c r="N319"/>
      <c r="O319"/>
    </row>
    <row r="320" spans="4:15" x14ac:dyDescent="0.2">
      <c r="D320"/>
      <c r="E320"/>
      <c r="F320"/>
      <c r="G320"/>
      <c r="H320"/>
      <c r="I320"/>
      <c r="J320"/>
      <c r="K320"/>
      <c r="L320"/>
      <c r="M320"/>
      <c r="N320"/>
      <c r="O320"/>
    </row>
    <row r="321" spans="4:15" x14ac:dyDescent="0.2">
      <c r="D321"/>
      <c r="E321"/>
      <c r="F321"/>
      <c r="G321"/>
      <c r="H321"/>
      <c r="I321"/>
      <c r="J321"/>
      <c r="K321"/>
      <c r="L321"/>
      <c r="M321"/>
      <c r="N321"/>
      <c r="O321"/>
    </row>
    <row r="322" spans="4:15" x14ac:dyDescent="0.2">
      <c r="D322"/>
      <c r="E322"/>
      <c r="F322"/>
      <c r="G322"/>
      <c r="H322"/>
      <c r="I322"/>
      <c r="J322"/>
      <c r="K322"/>
      <c r="L322"/>
      <c r="M322"/>
      <c r="N322"/>
      <c r="O322"/>
    </row>
    <row r="323" spans="4:15" x14ac:dyDescent="0.2">
      <c r="D323"/>
      <c r="E323"/>
      <c r="F323"/>
      <c r="G323"/>
      <c r="H323"/>
      <c r="I323"/>
      <c r="J323"/>
      <c r="K323"/>
      <c r="L323"/>
      <c r="M323"/>
      <c r="N323"/>
      <c r="O323"/>
    </row>
    <row r="324" spans="4:15" x14ac:dyDescent="0.2">
      <c r="D324"/>
      <c r="E324"/>
      <c r="F324"/>
      <c r="G324"/>
      <c r="H324"/>
      <c r="I324"/>
      <c r="J324"/>
      <c r="K324"/>
      <c r="L324"/>
      <c r="M324"/>
      <c r="N324"/>
      <c r="O324"/>
    </row>
    <row r="325" spans="4:15" x14ac:dyDescent="0.2">
      <c r="D325"/>
      <c r="E325"/>
      <c r="F325"/>
      <c r="G325"/>
      <c r="H325"/>
      <c r="I325"/>
      <c r="J325"/>
      <c r="K325"/>
      <c r="L325"/>
      <c r="M325"/>
      <c r="N325"/>
      <c r="O325"/>
    </row>
    <row r="326" spans="4:15" x14ac:dyDescent="0.2">
      <c r="D326"/>
      <c r="E326"/>
      <c r="F326"/>
      <c r="G326"/>
      <c r="H326"/>
      <c r="I326"/>
      <c r="J326"/>
      <c r="K326"/>
      <c r="L326"/>
      <c r="M326"/>
      <c r="N326"/>
      <c r="O326"/>
    </row>
    <row r="327" spans="4:15" x14ac:dyDescent="0.2">
      <c r="D327"/>
      <c r="E327"/>
      <c r="F327"/>
      <c r="G327"/>
      <c r="H327"/>
      <c r="I327"/>
      <c r="J327"/>
      <c r="K327"/>
      <c r="L327"/>
      <c r="M327"/>
      <c r="N327"/>
      <c r="O327"/>
    </row>
    <row r="328" spans="4:15" x14ac:dyDescent="0.2">
      <c r="D328"/>
      <c r="E328"/>
      <c r="F328"/>
      <c r="G328"/>
      <c r="H328"/>
      <c r="I328"/>
      <c r="J328"/>
      <c r="K328"/>
      <c r="L328"/>
      <c r="M328"/>
      <c r="N328"/>
      <c r="O328"/>
    </row>
    <row r="329" spans="4:15" x14ac:dyDescent="0.2">
      <c r="D329"/>
      <c r="E329"/>
      <c r="F329"/>
      <c r="G329"/>
      <c r="H329"/>
      <c r="I329"/>
      <c r="J329"/>
      <c r="K329"/>
      <c r="L329"/>
      <c r="M329"/>
      <c r="N329"/>
      <c r="O329"/>
    </row>
    <row r="330" spans="4:15" x14ac:dyDescent="0.2">
      <c r="D330"/>
      <c r="E330"/>
      <c r="F330"/>
      <c r="G330"/>
      <c r="H330"/>
      <c r="I330"/>
      <c r="J330"/>
      <c r="K330"/>
      <c r="L330"/>
      <c r="M330"/>
      <c r="N330"/>
      <c r="O330"/>
    </row>
    <row r="331" spans="4:15" x14ac:dyDescent="0.2">
      <c r="D331"/>
      <c r="E331"/>
      <c r="F331"/>
      <c r="G331"/>
      <c r="H331"/>
      <c r="I331"/>
      <c r="J331"/>
      <c r="K331"/>
      <c r="L331"/>
      <c r="M331"/>
      <c r="N331"/>
      <c r="O331"/>
    </row>
    <row r="332" spans="4:15" x14ac:dyDescent="0.2">
      <c r="D332"/>
      <c r="E332"/>
      <c r="F332"/>
      <c r="G332"/>
      <c r="H332"/>
      <c r="I332"/>
      <c r="J332"/>
      <c r="K332"/>
      <c r="L332"/>
      <c r="M332"/>
      <c r="N332"/>
      <c r="O332"/>
    </row>
    <row r="333" spans="4:15" x14ac:dyDescent="0.2">
      <c r="D333"/>
      <c r="E333"/>
      <c r="F333"/>
      <c r="G333"/>
      <c r="H333"/>
      <c r="I333"/>
      <c r="J333"/>
      <c r="K333"/>
      <c r="L333"/>
      <c r="M333"/>
      <c r="N333"/>
      <c r="O333"/>
    </row>
    <row r="334" spans="4:15" x14ac:dyDescent="0.2">
      <c r="D334"/>
      <c r="E334"/>
      <c r="F334"/>
      <c r="G334"/>
      <c r="H334"/>
      <c r="I334"/>
      <c r="J334"/>
      <c r="K334"/>
      <c r="L334"/>
      <c r="M334"/>
      <c r="N334"/>
      <c r="O334"/>
    </row>
    <row r="335" spans="4:15" x14ac:dyDescent="0.2">
      <c r="D335"/>
      <c r="E335"/>
      <c r="F335"/>
      <c r="G335"/>
      <c r="H335"/>
      <c r="I335"/>
      <c r="J335"/>
      <c r="K335"/>
      <c r="L335"/>
      <c r="M335"/>
      <c r="N335"/>
      <c r="O335"/>
    </row>
    <row r="336" spans="4:15" x14ac:dyDescent="0.2">
      <c r="D336"/>
      <c r="E336"/>
      <c r="F336"/>
      <c r="G336"/>
      <c r="H336"/>
      <c r="I336"/>
      <c r="J336"/>
      <c r="K336"/>
      <c r="L336"/>
      <c r="M336"/>
      <c r="N336"/>
      <c r="O336"/>
    </row>
    <row r="337" spans="4:15" x14ac:dyDescent="0.2">
      <c r="D337"/>
      <c r="E337"/>
      <c r="F337"/>
      <c r="G337"/>
      <c r="H337"/>
      <c r="I337"/>
      <c r="J337"/>
      <c r="K337"/>
      <c r="L337"/>
      <c r="M337"/>
      <c r="N337"/>
      <c r="O337"/>
    </row>
    <row r="338" spans="4:15" x14ac:dyDescent="0.2">
      <c r="D338"/>
      <c r="E338"/>
      <c r="F338"/>
      <c r="G338"/>
      <c r="H338"/>
      <c r="I338"/>
      <c r="J338"/>
      <c r="K338"/>
      <c r="L338"/>
      <c r="M338"/>
      <c r="N338"/>
      <c r="O338"/>
    </row>
    <row r="339" spans="4:15" x14ac:dyDescent="0.2">
      <c r="D339"/>
      <c r="E339"/>
      <c r="F339"/>
      <c r="G339"/>
      <c r="H339"/>
      <c r="I339"/>
      <c r="J339"/>
      <c r="K339"/>
      <c r="L339"/>
      <c r="M339"/>
      <c r="N339"/>
      <c r="O339"/>
    </row>
    <row r="340" spans="4:15" x14ac:dyDescent="0.2">
      <c r="D340"/>
      <c r="E340"/>
      <c r="F340"/>
      <c r="G340"/>
      <c r="H340"/>
      <c r="I340"/>
      <c r="J340"/>
      <c r="K340"/>
      <c r="L340"/>
      <c r="M340"/>
      <c r="N340"/>
      <c r="O340"/>
    </row>
    <row r="341" spans="4:15" x14ac:dyDescent="0.2">
      <c r="D341"/>
      <c r="E341"/>
      <c r="F341"/>
      <c r="G341"/>
      <c r="H341"/>
      <c r="I341"/>
      <c r="J341"/>
      <c r="K341"/>
      <c r="L341"/>
      <c r="M341"/>
      <c r="N341"/>
      <c r="O341"/>
    </row>
    <row r="342" spans="4:15" x14ac:dyDescent="0.2">
      <c r="D342"/>
      <c r="E342"/>
      <c r="F342"/>
      <c r="G342"/>
      <c r="H342"/>
      <c r="I342"/>
      <c r="J342"/>
      <c r="K342"/>
      <c r="L342"/>
      <c r="M342"/>
      <c r="N342"/>
      <c r="O342"/>
    </row>
    <row r="343" spans="4:15" x14ac:dyDescent="0.2">
      <c r="D343"/>
      <c r="E343"/>
      <c r="F343"/>
      <c r="G343"/>
      <c r="H343"/>
      <c r="I343"/>
      <c r="J343"/>
      <c r="K343"/>
      <c r="L343"/>
      <c r="M343"/>
      <c r="N343"/>
      <c r="O343"/>
    </row>
    <row r="344" spans="4:15" x14ac:dyDescent="0.2">
      <c r="D344"/>
      <c r="E344"/>
      <c r="F344"/>
      <c r="G344"/>
      <c r="H344"/>
      <c r="I344"/>
      <c r="J344"/>
      <c r="K344"/>
      <c r="L344"/>
      <c r="M344"/>
      <c r="N344"/>
      <c r="O344"/>
    </row>
    <row r="345" spans="4:15" x14ac:dyDescent="0.2">
      <c r="D345"/>
      <c r="E345"/>
      <c r="F345"/>
      <c r="G345"/>
      <c r="H345"/>
      <c r="I345"/>
      <c r="J345"/>
      <c r="K345"/>
      <c r="L345"/>
      <c r="M345"/>
      <c r="N345"/>
      <c r="O345"/>
    </row>
    <row r="346" spans="4:15" x14ac:dyDescent="0.2">
      <c r="D346"/>
      <c r="E346"/>
      <c r="F346"/>
      <c r="G346"/>
      <c r="H346"/>
      <c r="I346"/>
      <c r="J346"/>
      <c r="K346"/>
      <c r="L346"/>
      <c r="M346"/>
      <c r="N346"/>
      <c r="O346"/>
    </row>
    <row r="347" spans="4:15" x14ac:dyDescent="0.2">
      <c r="D347"/>
      <c r="E347"/>
      <c r="F347"/>
      <c r="G347"/>
      <c r="H347"/>
      <c r="I347"/>
      <c r="J347"/>
      <c r="K347"/>
      <c r="L347"/>
      <c r="M347"/>
      <c r="N347"/>
      <c r="O347"/>
    </row>
    <row r="348" spans="4:15" x14ac:dyDescent="0.2">
      <c r="D348"/>
      <c r="E348"/>
      <c r="F348"/>
      <c r="G348"/>
      <c r="H348"/>
      <c r="I348"/>
      <c r="J348"/>
      <c r="K348"/>
      <c r="L348"/>
      <c r="M348"/>
      <c r="N348"/>
      <c r="O348"/>
    </row>
    <row r="349" spans="4:15" x14ac:dyDescent="0.2">
      <c r="D349"/>
      <c r="E349"/>
      <c r="F349"/>
      <c r="G349"/>
      <c r="H349"/>
      <c r="I349"/>
      <c r="J349"/>
      <c r="K349"/>
      <c r="L349"/>
      <c r="M349"/>
      <c r="N349"/>
      <c r="O349"/>
    </row>
    <row r="350" spans="4:15" x14ac:dyDescent="0.2">
      <c r="D350"/>
      <c r="E350"/>
      <c r="F350"/>
      <c r="G350"/>
      <c r="H350"/>
      <c r="I350"/>
      <c r="J350"/>
      <c r="K350"/>
      <c r="L350"/>
      <c r="M350"/>
      <c r="N350"/>
      <c r="O350"/>
    </row>
    <row r="351" spans="4:15" x14ac:dyDescent="0.2">
      <c r="D351"/>
      <c r="E351"/>
      <c r="F351"/>
      <c r="G351"/>
      <c r="H351"/>
      <c r="I351"/>
      <c r="J351"/>
      <c r="K351"/>
      <c r="L351"/>
      <c r="M351"/>
      <c r="N351"/>
      <c r="O351"/>
    </row>
    <row r="352" spans="4:15" x14ac:dyDescent="0.2">
      <c r="D352"/>
      <c r="E352"/>
      <c r="F352"/>
      <c r="G352"/>
      <c r="H352"/>
      <c r="I352"/>
      <c r="J352"/>
      <c r="K352"/>
      <c r="L352"/>
      <c r="M352"/>
      <c r="N352"/>
      <c r="O352"/>
    </row>
    <row r="353" spans="4:15" x14ac:dyDescent="0.2">
      <c r="D353"/>
      <c r="E353"/>
      <c r="F353"/>
      <c r="G353"/>
      <c r="H353"/>
      <c r="I353"/>
      <c r="J353"/>
      <c r="K353"/>
      <c r="L353"/>
      <c r="M353"/>
      <c r="N353"/>
      <c r="O353"/>
    </row>
    <row r="354" spans="4:15" x14ac:dyDescent="0.2">
      <c r="D354"/>
      <c r="E354"/>
      <c r="F354"/>
      <c r="G354"/>
      <c r="H354"/>
      <c r="I354"/>
      <c r="J354"/>
      <c r="K354"/>
      <c r="L354"/>
      <c r="M354"/>
      <c r="N354"/>
      <c r="O354"/>
    </row>
    <row r="355" spans="4:15" x14ac:dyDescent="0.2">
      <c r="D355"/>
      <c r="E355"/>
      <c r="F355"/>
      <c r="G355"/>
      <c r="H355"/>
      <c r="I355"/>
      <c r="J355"/>
      <c r="K355"/>
      <c r="L355"/>
      <c r="M355"/>
      <c r="N355"/>
      <c r="O355"/>
    </row>
    <row r="356" spans="4:15" x14ac:dyDescent="0.2">
      <c r="D356"/>
      <c r="E356"/>
      <c r="F356"/>
      <c r="G356"/>
      <c r="H356"/>
      <c r="I356"/>
      <c r="J356"/>
      <c r="K356"/>
      <c r="L356"/>
      <c r="M356"/>
      <c r="N356"/>
      <c r="O356"/>
    </row>
    <row r="357" spans="4:15" x14ac:dyDescent="0.2">
      <c r="D357"/>
      <c r="E357"/>
      <c r="F357"/>
      <c r="G357"/>
      <c r="H357"/>
      <c r="I357"/>
      <c r="J357"/>
      <c r="K357"/>
      <c r="L357"/>
      <c r="M357"/>
      <c r="N357"/>
      <c r="O357"/>
    </row>
    <row r="358" spans="4:15" x14ac:dyDescent="0.2">
      <c r="D358"/>
      <c r="E358"/>
      <c r="F358"/>
      <c r="G358"/>
      <c r="H358"/>
      <c r="I358"/>
      <c r="J358"/>
      <c r="K358"/>
      <c r="L358"/>
      <c r="M358"/>
      <c r="N358"/>
      <c r="O358"/>
    </row>
    <row r="359" spans="4:15" x14ac:dyDescent="0.2">
      <c r="D359"/>
      <c r="E359"/>
      <c r="F359"/>
      <c r="G359"/>
      <c r="H359"/>
      <c r="I359"/>
      <c r="J359"/>
      <c r="K359"/>
      <c r="L359"/>
      <c r="M359"/>
      <c r="N359"/>
      <c r="O359"/>
    </row>
    <row r="360" spans="4:15" x14ac:dyDescent="0.2">
      <c r="D360"/>
      <c r="E360"/>
      <c r="F360"/>
      <c r="G360"/>
      <c r="H360"/>
      <c r="I360"/>
      <c r="J360"/>
      <c r="K360"/>
      <c r="L360"/>
      <c r="M360"/>
      <c r="N360"/>
      <c r="O360"/>
    </row>
    <row r="361" spans="4:15" x14ac:dyDescent="0.2">
      <c r="D361"/>
      <c r="E361"/>
      <c r="F361"/>
      <c r="G361"/>
      <c r="H361"/>
      <c r="I361"/>
      <c r="J361"/>
      <c r="K361"/>
      <c r="L361"/>
      <c r="M361"/>
      <c r="N361"/>
      <c r="O361"/>
    </row>
    <row r="362" spans="4:15" x14ac:dyDescent="0.2">
      <c r="D362"/>
      <c r="E362"/>
      <c r="F362"/>
      <c r="G362"/>
      <c r="H362"/>
      <c r="I362"/>
      <c r="J362"/>
      <c r="K362"/>
      <c r="L362"/>
      <c r="M362"/>
      <c r="N362"/>
      <c r="O362"/>
    </row>
    <row r="363" spans="4:15" x14ac:dyDescent="0.2">
      <c r="D363"/>
      <c r="E363"/>
      <c r="F363"/>
      <c r="G363"/>
      <c r="H363"/>
      <c r="I363"/>
      <c r="J363"/>
      <c r="K363"/>
      <c r="L363"/>
      <c r="M363"/>
      <c r="N363"/>
      <c r="O363"/>
    </row>
    <row r="364" spans="4:15" x14ac:dyDescent="0.2">
      <c r="D364"/>
      <c r="E364"/>
      <c r="F364"/>
      <c r="G364"/>
      <c r="H364"/>
      <c r="I364"/>
      <c r="J364"/>
      <c r="K364"/>
      <c r="L364"/>
      <c r="M364"/>
      <c r="N364"/>
      <c r="O364"/>
    </row>
    <row r="365" spans="4:15" x14ac:dyDescent="0.2">
      <c r="D365"/>
      <c r="E365"/>
      <c r="F365"/>
      <c r="G365"/>
      <c r="H365"/>
      <c r="I365"/>
      <c r="J365"/>
      <c r="K365"/>
      <c r="L365"/>
      <c r="M365"/>
      <c r="N365"/>
      <c r="O365"/>
    </row>
    <row r="366" spans="4:15" x14ac:dyDescent="0.2">
      <c r="D366"/>
      <c r="E366"/>
      <c r="F366"/>
      <c r="G366"/>
      <c r="H366"/>
      <c r="I366"/>
      <c r="J366"/>
      <c r="K366"/>
      <c r="L366"/>
      <c r="M366"/>
      <c r="N366"/>
      <c r="O366"/>
    </row>
    <row r="367" spans="4:15" x14ac:dyDescent="0.2">
      <c r="D367"/>
      <c r="E367"/>
      <c r="F367"/>
      <c r="G367"/>
      <c r="H367"/>
      <c r="I367"/>
      <c r="J367"/>
      <c r="K367"/>
      <c r="L367"/>
      <c r="M367"/>
      <c r="N367"/>
      <c r="O367"/>
    </row>
    <row r="368" spans="4:15" x14ac:dyDescent="0.2">
      <c r="D368"/>
      <c r="E368"/>
      <c r="F368"/>
      <c r="G368"/>
      <c r="H368"/>
      <c r="I368"/>
      <c r="J368"/>
      <c r="K368"/>
      <c r="L368"/>
      <c r="M368"/>
      <c r="N368"/>
      <c r="O368"/>
    </row>
    <row r="369" spans="4:15" x14ac:dyDescent="0.2">
      <c r="D369"/>
      <c r="E369"/>
      <c r="F369"/>
      <c r="G369"/>
      <c r="H369"/>
      <c r="I369"/>
      <c r="J369"/>
      <c r="K369"/>
      <c r="L369"/>
      <c r="M369"/>
      <c r="N369"/>
      <c r="O369"/>
    </row>
    <row r="370" spans="4:15" x14ac:dyDescent="0.2">
      <c r="D370"/>
      <c r="E370"/>
      <c r="F370"/>
      <c r="G370"/>
      <c r="H370"/>
      <c r="I370"/>
      <c r="J370"/>
      <c r="K370"/>
      <c r="L370"/>
      <c r="M370"/>
      <c r="N370"/>
      <c r="O370"/>
    </row>
    <row r="371" spans="4:15" x14ac:dyDescent="0.2">
      <c r="D371"/>
      <c r="E371"/>
      <c r="F371"/>
      <c r="G371"/>
      <c r="H371"/>
      <c r="I371"/>
      <c r="J371"/>
      <c r="K371"/>
      <c r="L371"/>
      <c r="M371"/>
      <c r="N371"/>
      <c r="O371"/>
    </row>
    <row r="372" spans="4:15" x14ac:dyDescent="0.2">
      <c r="D372"/>
      <c r="E372"/>
      <c r="F372"/>
      <c r="G372"/>
      <c r="H372"/>
      <c r="I372"/>
      <c r="J372"/>
      <c r="K372"/>
      <c r="L372"/>
      <c r="M372"/>
      <c r="N372"/>
      <c r="O372"/>
    </row>
    <row r="373" spans="4:15" x14ac:dyDescent="0.2">
      <c r="D373"/>
      <c r="E373"/>
      <c r="F373"/>
      <c r="G373"/>
      <c r="H373"/>
      <c r="I373"/>
      <c r="J373"/>
      <c r="K373"/>
      <c r="L373"/>
      <c r="M373"/>
      <c r="N373"/>
      <c r="O373"/>
    </row>
    <row r="374" spans="4:15" x14ac:dyDescent="0.2">
      <c r="D374"/>
      <c r="E374"/>
      <c r="F374"/>
      <c r="G374"/>
      <c r="H374"/>
      <c r="I374"/>
      <c r="J374"/>
      <c r="K374"/>
      <c r="L374"/>
      <c r="M374"/>
      <c r="N374"/>
      <c r="O374"/>
    </row>
    <row r="375" spans="4:15" x14ac:dyDescent="0.2">
      <c r="D375"/>
      <c r="E375"/>
      <c r="F375"/>
      <c r="G375"/>
      <c r="H375"/>
      <c r="I375"/>
      <c r="J375"/>
      <c r="K375"/>
      <c r="L375"/>
      <c r="M375"/>
      <c r="N375"/>
      <c r="O375"/>
    </row>
    <row r="376" spans="4:15" x14ac:dyDescent="0.2">
      <c r="D376"/>
      <c r="E376"/>
      <c r="F376"/>
      <c r="G376"/>
      <c r="H376"/>
      <c r="I376"/>
      <c r="J376"/>
      <c r="K376"/>
      <c r="L376"/>
      <c r="M376"/>
      <c r="N376"/>
      <c r="O376"/>
    </row>
    <row r="377" spans="4:15" x14ac:dyDescent="0.2">
      <c r="D377"/>
      <c r="E377"/>
      <c r="F377"/>
      <c r="G377"/>
      <c r="H377"/>
      <c r="I377"/>
      <c r="J377"/>
      <c r="K377"/>
      <c r="L377"/>
      <c r="M377"/>
      <c r="N377"/>
      <c r="O377"/>
    </row>
    <row r="378" spans="4:15" x14ac:dyDescent="0.2">
      <c r="D378"/>
      <c r="E378"/>
      <c r="F378"/>
      <c r="G378"/>
      <c r="H378"/>
      <c r="I378"/>
      <c r="J378"/>
      <c r="K378"/>
      <c r="L378"/>
      <c r="M378"/>
      <c r="N378"/>
      <c r="O378"/>
    </row>
    <row r="379" spans="4:15" x14ac:dyDescent="0.2">
      <c r="D379"/>
      <c r="E379"/>
      <c r="F379"/>
      <c r="G379"/>
      <c r="H379"/>
      <c r="I379"/>
      <c r="J379"/>
      <c r="K379"/>
      <c r="L379"/>
      <c r="M379"/>
      <c r="N379"/>
      <c r="O379"/>
    </row>
    <row r="380" spans="4:15" x14ac:dyDescent="0.2">
      <c r="D380"/>
      <c r="E380"/>
      <c r="F380"/>
      <c r="G380"/>
      <c r="H380"/>
      <c r="I380"/>
      <c r="J380"/>
      <c r="K380"/>
      <c r="L380"/>
      <c r="M380"/>
      <c r="N380"/>
      <c r="O380"/>
    </row>
    <row r="381" spans="4:15" x14ac:dyDescent="0.2">
      <c r="D381"/>
      <c r="E381"/>
      <c r="F381"/>
      <c r="G381"/>
      <c r="H381"/>
      <c r="I381"/>
      <c r="J381"/>
      <c r="K381"/>
      <c r="L381"/>
      <c r="M381"/>
      <c r="N381"/>
      <c r="O381"/>
    </row>
    <row r="382" spans="4:15" x14ac:dyDescent="0.2">
      <c r="D382"/>
      <c r="E382"/>
      <c r="F382"/>
      <c r="G382"/>
      <c r="H382"/>
      <c r="I382"/>
      <c r="J382"/>
      <c r="K382"/>
      <c r="L382"/>
      <c r="M382"/>
      <c r="N382"/>
      <c r="O382"/>
    </row>
    <row r="383" spans="4:15" x14ac:dyDescent="0.2">
      <c r="D383"/>
      <c r="E383"/>
      <c r="F383"/>
      <c r="G383"/>
      <c r="H383"/>
      <c r="I383"/>
      <c r="J383"/>
      <c r="K383"/>
      <c r="L383"/>
      <c r="M383"/>
      <c r="N383"/>
      <c r="O383"/>
    </row>
    <row r="384" spans="4:15" x14ac:dyDescent="0.2">
      <c r="D384"/>
      <c r="E384"/>
      <c r="F384"/>
      <c r="G384"/>
      <c r="H384"/>
      <c r="I384"/>
      <c r="J384"/>
      <c r="K384"/>
      <c r="L384"/>
      <c r="M384"/>
      <c r="N384"/>
      <c r="O384"/>
    </row>
    <row r="385" spans="4:15" x14ac:dyDescent="0.2">
      <c r="D385"/>
      <c r="E385"/>
      <c r="F385"/>
      <c r="G385"/>
      <c r="H385"/>
      <c r="I385"/>
      <c r="J385"/>
      <c r="K385"/>
      <c r="L385"/>
      <c r="M385"/>
      <c r="N385"/>
      <c r="O385"/>
    </row>
    <row r="386" spans="4:15" x14ac:dyDescent="0.2">
      <c r="D386"/>
      <c r="E386"/>
      <c r="F386"/>
      <c r="G386"/>
      <c r="H386"/>
      <c r="I386"/>
      <c r="J386"/>
      <c r="K386"/>
      <c r="L386"/>
      <c r="M386"/>
      <c r="N386"/>
      <c r="O386"/>
    </row>
    <row r="387" spans="4:15" x14ac:dyDescent="0.2">
      <c r="D387"/>
      <c r="E387"/>
      <c r="F387"/>
      <c r="G387"/>
      <c r="H387"/>
      <c r="I387"/>
      <c r="J387"/>
      <c r="K387"/>
      <c r="L387"/>
      <c r="M387"/>
      <c r="N387"/>
      <c r="O387"/>
    </row>
    <row r="388" spans="4:15" x14ac:dyDescent="0.2">
      <c r="D388"/>
      <c r="E388"/>
      <c r="F388"/>
      <c r="G388"/>
      <c r="H388"/>
      <c r="I388"/>
      <c r="J388"/>
      <c r="K388"/>
      <c r="L388"/>
      <c r="M388"/>
      <c r="N388"/>
      <c r="O388"/>
    </row>
    <row r="389" spans="4:15" x14ac:dyDescent="0.2">
      <c r="D389"/>
      <c r="E389"/>
      <c r="F389"/>
      <c r="G389"/>
      <c r="H389"/>
      <c r="I389"/>
      <c r="J389"/>
      <c r="K389"/>
      <c r="L389"/>
      <c r="M389"/>
      <c r="N389"/>
      <c r="O389"/>
    </row>
    <row r="390" spans="4:15" x14ac:dyDescent="0.2">
      <c r="D390"/>
      <c r="E390"/>
      <c r="F390"/>
      <c r="G390"/>
      <c r="H390"/>
      <c r="I390"/>
      <c r="J390"/>
      <c r="K390"/>
      <c r="L390"/>
      <c r="M390"/>
      <c r="N390"/>
      <c r="O390"/>
    </row>
    <row r="391" spans="4:15" x14ac:dyDescent="0.2">
      <c r="D391"/>
      <c r="E391"/>
      <c r="F391"/>
      <c r="G391"/>
      <c r="H391"/>
      <c r="I391"/>
      <c r="J391"/>
      <c r="K391"/>
      <c r="L391"/>
      <c r="M391"/>
      <c r="N391"/>
      <c r="O391"/>
    </row>
    <row r="392" spans="4:15" x14ac:dyDescent="0.2">
      <c r="D392"/>
      <c r="E392"/>
      <c r="F392"/>
      <c r="G392"/>
      <c r="H392"/>
      <c r="I392"/>
      <c r="J392"/>
      <c r="K392"/>
      <c r="L392"/>
      <c r="M392"/>
      <c r="N392"/>
      <c r="O392"/>
    </row>
    <row r="393" spans="4:15" x14ac:dyDescent="0.2">
      <c r="D393"/>
      <c r="E393"/>
      <c r="F393"/>
      <c r="G393"/>
      <c r="H393"/>
      <c r="I393"/>
      <c r="J393"/>
      <c r="K393"/>
      <c r="L393"/>
      <c r="M393"/>
      <c r="N393"/>
      <c r="O393"/>
    </row>
    <row r="394" spans="4:15" x14ac:dyDescent="0.2">
      <c r="D394"/>
      <c r="E394"/>
      <c r="F394"/>
      <c r="G394"/>
      <c r="H394"/>
      <c r="I394"/>
      <c r="J394"/>
      <c r="K394"/>
      <c r="L394"/>
      <c r="M394"/>
      <c r="N394"/>
      <c r="O394"/>
    </row>
    <row r="395" spans="4:15" x14ac:dyDescent="0.2">
      <c r="D395"/>
      <c r="E395"/>
      <c r="F395"/>
      <c r="G395"/>
      <c r="H395"/>
      <c r="I395"/>
      <c r="J395"/>
      <c r="K395"/>
      <c r="L395"/>
      <c r="M395"/>
      <c r="N395"/>
      <c r="O395"/>
    </row>
    <row r="396" spans="4:15" x14ac:dyDescent="0.2">
      <c r="D396"/>
      <c r="E396"/>
      <c r="F396"/>
      <c r="G396"/>
      <c r="H396"/>
      <c r="I396"/>
      <c r="J396"/>
      <c r="K396"/>
      <c r="L396"/>
      <c r="M396"/>
      <c r="N396"/>
      <c r="O396"/>
    </row>
    <row r="397" spans="4:15" x14ac:dyDescent="0.2">
      <c r="D397"/>
      <c r="E397"/>
      <c r="F397"/>
      <c r="G397"/>
      <c r="H397"/>
      <c r="I397"/>
      <c r="J397"/>
      <c r="K397"/>
      <c r="L397"/>
      <c r="M397"/>
      <c r="N397"/>
      <c r="O397"/>
    </row>
    <row r="398" spans="4:15" x14ac:dyDescent="0.2">
      <c r="D398"/>
      <c r="E398"/>
      <c r="F398"/>
      <c r="G398"/>
      <c r="H398"/>
      <c r="I398"/>
      <c r="J398"/>
      <c r="K398"/>
      <c r="L398"/>
      <c r="M398"/>
      <c r="N398"/>
      <c r="O398"/>
    </row>
    <row r="399" spans="4:15" x14ac:dyDescent="0.2">
      <c r="D399"/>
      <c r="E399"/>
      <c r="F399"/>
      <c r="G399"/>
      <c r="H399"/>
      <c r="I399"/>
      <c r="J399"/>
      <c r="K399"/>
      <c r="L399"/>
      <c r="M399"/>
      <c r="N399"/>
      <c r="O399"/>
    </row>
    <row r="400" spans="4:15" x14ac:dyDescent="0.2">
      <c r="D400"/>
      <c r="E400"/>
      <c r="F400"/>
      <c r="G400"/>
      <c r="H400"/>
      <c r="I400"/>
      <c r="J400"/>
      <c r="K400"/>
      <c r="L400"/>
      <c r="M400"/>
      <c r="N400"/>
      <c r="O400"/>
    </row>
    <row r="401" spans="4:15" x14ac:dyDescent="0.2">
      <c r="D401"/>
      <c r="E401"/>
      <c r="F401"/>
      <c r="G401"/>
      <c r="H401"/>
      <c r="I401"/>
      <c r="J401"/>
      <c r="K401"/>
      <c r="L401"/>
      <c r="M401"/>
      <c r="N401"/>
      <c r="O401"/>
    </row>
    <row r="402" spans="4:15" x14ac:dyDescent="0.2">
      <c r="D402"/>
      <c r="E402"/>
      <c r="F402"/>
      <c r="G402"/>
      <c r="H402"/>
      <c r="I402"/>
      <c r="J402"/>
      <c r="K402"/>
      <c r="L402"/>
      <c r="M402"/>
      <c r="N402"/>
      <c r="O402"/>
    </row>
    <row r="403" spans="4:15" x14ac:dyDescent="0.2">
      <c r="D403"/>
      <c r="E403"/>
      <c r="F403"/>
      <c r="G403"/>
      <c r="H403"/>
      <c r="I403"/>
      <c r="J403"/>
      <c r="K403"/>
      <c r="L403"/>
      <c r="M403"/>
      <c r="N403"/>
      <c r="O403"/>
    </row>
    <row r="404" spans="4:15" x14ac:dyDescent="0.2">
      <c r="D404"/>
      <c r="E404"/>
      <c r="F404"/>
      <c r="G404"/>
      <c r="H404"/>
      <c r="I404"/>
      <c r="J404"/>
      <c r="K404"/>
      <c r="L404"/>
      <c r="M404"/>
      <c r="N404"/>
      <c r="O404"/>
    </row>
    <row r="405" spans="4:15" x14ac:dyDescent="0.2">
      <c r="D405"/>
      <c r="E405"/>
      <c r="F405"/>
      <c r="G405"/>
      <c r="H405"/>
      <c r="I405"/>
      <c r="J405"/>
      <c r="K405"/>
      <c r="L405"/>
      <c r="M405"/>
      <c r="N405"/>
      <c r="O405"/>
    </row>
    <row r="406" spans="4:15" x14ac:dyDescent="0.2">
      <c r="D406"/>
      <c r="E406"/>
      <c r="F406"/>
      <c r="G406"/>
      <c r="H406"/>
      <c r="I406"/>
      <c r="J406"/>
      <c r="K406"/>
      <c r="L406"/>
      <c r="M406"/>
      <c r="N406"/>
      <c r="O406"/>
    </row>
    <row r="407" spans="4:15" x14ac:dyDescent="0.2">
      <c r="D407"/>
      <c r="E407"/>
      <c r="F407"/>
      <c r="G407"/>
      <c r="H407"/>
      <c r="I407"/>
      <c r="J407"/>
      <c r="K407"/>
      <c r="L407"/>
      <c r="M407"/>
      <c r="N407"/>
      <c r="O407"/>
    </row>
    <row r="408" spans="4:15" x14ac:dyDescent="0.2">
      <c r="D408"/>
      <c r="E408"/>
      <c r="F408"/>
      <c r="G408"/>
      <c r="H408"/>
      <c r="I408"/>
      <c r="J408"/>
      <c r="K408"/>
      <c r="L408"/>
      <c r="M408"/>
      <c r="N408"/>
      <c r="O408"/>
    </row>
    <row r="409" spans="4:15" x14ac:dyDescent="0.2">
      <c r="D409"/>
      <c r="E409"/>
      <c r="F409"/>
      <c r="G409"/>
      <c r="H409"/>
      <c r="I409"/>
      <c r="J409"/>
      <c r="K409"/>
      <c r="L409"/>
      <c r="M409"/>
      <c r="N409"/>
      <c r="O409"/>
    </row>
    <row r="410" spans="4:15" x14ac:dyDescent="0.2">
      <c r="D410"/>
      <c r="E410"/>
      <c r="F410"/>
      <c r="G410"/>
      <c r="H410"/>
      <c r="I410"/>
      <c r="J410"/>
      <c r="K410"/>
      <c r="L410"/>
      <c r="M410"/>
      <c r="N410"/>
      <c r="O410"/>
    </row>
    <row r="411" spans="4:15" x14ac:dyDescent="0.2">
      <c r="D411"/>
      <c r="E411"/>
      <c r="F411"/>
      <c r="G411"/>
      <c r="H411"/>
      <c r="I411"/>
      <c r="J411"/>
      <c r="K411"/>
      <c r="L411"/>
      <c r="M411"/>
      <c r="N411"/>
      <c r="O411"/>
    </row>
    <row r="412" spans="4:15" x14ac:dyDescent="0.2">
      <c r="D412"/>
      <c r="E412"/>
      <c r="F412"/>
      <c r="G412"/>
      <c r="H412"/>
      <c r="I412"/>
      <c r="J412"/>
      <c r="K412"/>
      <c r="L412"/>
      <c r="M412"/>
      <c r="N412"/>
      <c r="O412"/>
    </row>
    <row r="413" spans="4:15" x14ac:dyDescent="0.2">
      <c r="D413"/>
      <c r="E413"/>
      <c r="F413"/>
      <c r="G413"/>
      <c r="H413"/>
      <c r="I413"/>
      <c r="J413"/>
      <c r="K413"/>
      <c r="L413"/>
      <c r="M413"/>
      <c r="N413"/>
      <c r="O413"/>
    </row>
    <row r="414" spans="4:15" x14ac:dyDescent="0.2">
      <c r="D414"/>
      <c r="E414"/>
      <c r="F414"/>
      <c r="G414"/>
      <c r="H414"/>
      <c r="I414"/>
      <c r="J414"/>
      <c r="K414"/>
      <c r="L414"/>
      <c r="M414"/>
      <c r="N414"/>
      <c r="O414"/>
    </row>
    <row r="415" spans="4:15" x14ac:dyDescent="0.2">
      <c r="D415"/>
      <c r="E415"/>
      <c r="F415"/>
      <c r="G415"/>
      <c r="H415"/>
      <c r="I415"/>
      <c r="J415"/>
      <c r="K415"/>
      <c r="L415"/>
      <c r="M415"/>
      <c r="N415"/>
      <c r="O415"/>
    </row>
    <row r="416" spans="4:15" x14ac:dyDescent="0.2">
      <c r="D416"/>
      <c r="E416"/>
      <c r="F416"/>
      <c r="G416"/>
      <c r="H416"/>
      <c r="I416"/>
      <c r="J416"/>
      <c r="K416"/>
      <c r="L416"/>
      <c r="M416"/>
      <c r="N416"/>
      <c r="O416"/>
    </row>
    <row r="417" spans="4:15" x14ac:dyDescent="0.2">
      <c r="D417"/>
      <c r="E417"/>
      <c r="F417"/>
      <c r="G417"/>
      <c r="H417"/>
      <c r="I417"/>
      <c r="J417"/>
      <c r="K417"/>
      <c r="L417"/>
      <c r="M417"/>
      <c r="N417"/>
      <c r="O417"/>
    </row>
    <row r="418" spans="4:15" x14ac:dyDescent="0.2">
      <c r="D418"/>
      <c r="E418"/>
      <c r="F418"/>
      <c r="G418"/>
      <c r="H418"/>
      <c r="I418"/>
      <c r="J418"/>
      <c r="K418"/>
      <c r="L418"/>
      <c r="M418"/>
      <c r="N418"/>
      <c r="O418"/>
    </row>
    <row r="419" spans="4:15" x14ac:dyDescent="0.2">
      <c r="D419"/>
      <c r="E419"/>
      <c r="F419"/>
      <c r="G419"/>
      <c r="H419"/>
      <c r="I419"/>
      <c r="J419"/>
      <c r="K419"/>
      <c r="L419"/>
      <c r="M419"/>
      <c r="N419"/>
      <c r="O419"/>
    </row>
    <row r="420" spans="4:15" x14ac:dyDescent="0.2">
      <c r="D420"/>
      <c r="E420"/>
      <c r="F420"/>
      <c r="G420"/>
      <c r="H420"/>
      <c r="I420"/>
      <c r="J420"/>
      <c r="K420"/>
      <c r="L420"/>
      <c r="M420"/>
      <c r="N420"/>
      <c r="O420"/>
    </row>
    <row r="421" spans="4:15" x14ac:dyDescent="0.2">
      <c r="D421"/>
      <c r="E421"/>
      <c r="F421"/>
      <c r="G421"/>
      <c r="H421"/>
      <c r="I421"/>
      <c r="J421"/>
      <c r="K421"/>
      <c r="L421"/>
      <c r="M421"/>
      <c r="N421"/>
      <c r="O421"/>
    </row>
    <row r="422" spans="4:15" x14ac:dyDescent="0.2">
      <c r="D422"/>
      <c r="E422"/>
      <c r="F422"/>
      <c r="G422"/>
      <c r="H422"/>
      <c r="I422"/>
      <c r="J422"/>
      <c r="K422"/>
      <c r="L422"/>
      <c r="M422"/>
      <c r="N422"/>
      <c r="O422"/>
    </row>
    <row r="423" spans="4:15" x14ac:dyDescent="0.2">
      <c r="D423"/>
      <c r="E423"/>
      <c r="F423"/>
      <c r="G423"/>
      <c r="H423"/>
      <c r="I423"/>
      <c r="J423"/>
      <c r="K423"/>
      <c r="L423"/>
      <c r="M423"/>
      <c r="N423"/>
      <c r="O423"/>
    </row>
    <row r="424" spans="4:15" x14ac:dyDescent="0.2">
      <c r="D424"/>
      <c r="E424"/>
      <c r="F424"/>
      <c r="G424"/>
      <c r="H424"/>
      <c r="I424"/>
      <c r="J424"/>
      <c r="K424"/>
      <c r="L424"/>
      <c r="M424"/>
      <c r="N424"/>
      <c r="O424"/>
    </row>
    <row r="425" spans="4:15" x14ac:dyDescent="0.2">
      <c r="D425"/>
      <c r="E425"/>
      <c r="F425"/>
      <c r="G425"/>
      <c r="H425"/>
      <c r="I425"/>
      <c r="J425"/>
      <c r="K425"/>
      <c r="L425"/>
      <c r="M425"/>
      <c r="N425"/>
      <c r="O425"/>
    </row>
    <row r="426" spans="4:15" x14ac:dyDescent="0.2">
      <c r="D426"/>
      <c r="E426"/>
      <c r="F426"/>
      <c r="G426"/>
      <c r="H426"/>
      <c r="I426"/>
      <c r="J426"/>
      <c r="K426"/>
      <c r="L426"/>
      <c r="M426"/>
      <c r="N426"/>
      <c r="O426"/>
    </row>
    <row r="427" spans="4:15" x14ac:dyDescent="0.2">
      <c r="D427"/>
      <c r="E427"/>
      <c r="F427"/>
      <c r="G427"/>
      <c r="H427"/>
      <c r="I427"/>
      <c r="J427"/>
      <c r="K427"/>
      <c r="L427"/>
      <c r="M427"/>
      <c r="N427"/>
      <c r="O427"/>
    </row>
    <row r="428" spans="4:15" x14ac:dyDescent="0.2">
      <c r="D428"/>
      <c r="E428"/>
      <c r="F428"/>
      <c r="G428"/>
      <c r="H428"/>
      <c r="I428"/>
      <c r="J428"/>
      <c r="K428"/>
      <c r="L428"/>
      <c r="M428"/>
      <c r="N428"/>
      <c r="O428"/>
    </row>
    <row r="429" spans="4:15" x14ac:dyDescent="0.2">
      <c r="D429"/>
      <c r="E429"/>
      <c r="F429"/>
      <c r="G429"/>
      <c r="H429"/>
      <c r="I429"/>
      <c r="J429"/>
      <c r="K429"/>
      <c r="L429"/>
      <c r="M429"/>
      <c r="N429"/>
      <c r="O429"/>
    </row>
    <row r="430" spans="4:15" x14ac:dyDescent="0.2">
      <c r="D430"/>
      <c r="E430"/>
      <c r="F430"/>
      <c r="G430"/>
      <c r="H430"/>
      <c r="I430"/>
      <c r="J430"/>
      <c r="K430"/>
      <c r="L430"/>
      <c r="M430"/>
      <c r="N430"/>
      <c r="O430"/>
    </row>
    <row r="431" spans="4:15" x14ac:dyDescent="0.2">
      <c r="D431"/>
      <c r="E431"/>
      <c r="F431"/>
      <c r="G431"/>
      <c r="H431"/>
      <c r="I431"/>
      <c r="J431"/>
      <c r="K431"/>
      <c r="L431"/>
      <c r="M431"/>
      <c r="N431"/>
      <c r="O431"/>
    </row>
    <row r="432" spans="4:15" x14ac:dyDescent="0.2">
      <c r="D432"/>
      <c r="E432"/>
      <c r="F432"/>
      <c r="G432"/>
      <c r="H432"/>
      <c r="I432"/>
      <c r="J432"/>
      <c r="K432"/>
      <c r="L432"/>
      <c r="M432"/>
      <c r="N432"/>
      <c r="O432"/>
    </row>
    <row r="433" spans="4:15" x14ac:dyDescent="0.2">
      <c r="D433"/>
      <c r="E433"/>
      <c r="F433"/>
      <c r="G433"/>
      <c r="H433"/>
      <c r="I433"/>
      <c r="J433"/>
      <c r="K433"/>
      <c r="L433"/>
      <c r="M433"/>
      <c r="N433"/>
      <c r="O433"/>
    </row>
    <row r="434" spans="4:15" x14ac:dyDescent="0.2">
      <c r="D434"/>
      <c r="E434"/>
      <c r="F434"/>
      <c r="G434"/>
      <c r="H434"/>
      <c r="I434"/>
      <c r="J434"/>
      <c r="K434"/>
      <c r="L434"/>
      <c r="M434"/>
      <c r="N434"/>
      <c r="O434"/>
    </row>
    <row r="435" spans="4:15" x14ac:dyDescent="0.2">
      <c r="D435"/>
      <c r="E435"/>
      <c r="F435"/>
      <c r="G435"/>
      <c r="H435"/>
      <c r="I435"/>
      <c r="J435"/>
      <c r="K435"/>
      <c r="L435"/>
      <c r="M435"/>
      <c r="N435"/>
      <c r="O435"/>
    </row>
    <row r="436" spans="4:15" x14ac:dyDescent="0.2">
      <c r="D436"/>
      <c r="E436"/>
      <c r="F436"/>
      <c r="G436"/>
      <c r="H436"/>
      <c r="I436"/>
      <c r="J436"/>
      <c r="K436"/>
      <c r="L436"/>
      <c r="M436"/>
      <c r="N436"/>
      <c r="O436"/>
    </row>
    <row r="437" spans="4:15" x14ac:dyDescent="0.2">
      <c r="D437"/>
      <c r="E437"/>
      <c r="F437"/>
      <c r="G437"/>
      <c r="H437"/>
      <c r="I437"/>
      <c r="J437"/>
      <c r="K437"/>
      <c r="L437"/>
      <c r="M437"/>
      <c r="N437"/>
      <c r="O437"/>
    </row>
    <row r="438" spans="4:15" x14ac:dyDescent="0.2">
      <c r="D438"/>
      <c r="E438"/>
      <c r="F438"/>
      <c r="G438"/>
      <c r="H438"/>
      <c r="I438"/>
      <c r="J438"/>
      <c r="K438"/>
      <c r="L438"/>
      <c r="M438"/>
      <c r="N438"/>
      <c r="O438"/>
    </row>
    <row r="439" spans="4:15" x14ac:dyDescent="0.2">
      <c r="D439"/>
      <c r="E439"/>
      <c r="F439"/>
      <c r="G439"/>
      <c r="H439"/>
      <c r="I439"/>
      <c r="J439"/>
      <c r="K439"/>
      <c r="L439"/>
      <c r="M439"/>
      <c r="N439"/>
      <c r="O439"/>
    </row>
    <row r="440" spans="4:15" x14ac:dyDescent="0.2">
      <c r="D440"/>
      <c r="E440"/>
      <c r="F440"/>
      <c r="G440"/>
      <c r="H440"/>
      <c r="I440"/>
      <c r="J440"/>
      <c r="K440"/>
      <c r="L440"/>
      <c r="M440"/>
      <c r="N440"/>
      <c r="O440"/>
    </row>
    <row r="441" spans="4:15" x14ac:dyDescent="0.2">
      <c r="D441"/>
      <c r="E441"/>
      <c r="F441"/>
      <c r="G441"/>
      <c r="H441"/>
      <c r="I441"/>
      <c r="J441"/>
      <c r="K441"/>
      <c r="L441"/>
      <c r="M441"/>
      <c r="N441"/>
      <c r="O441"/>
    </row>
    <row r="442" spans="4:15" x14ac:dyDescent="0.2">
      <c r="D442"/>
      <c r="E442"/>
      <c r="F442"/>
      <c r="G442"/>
      <c r="H442"/>
      <c r="I442"/>
      <c r="J442"/>
      <c r="K442"/>
      <c r="L442"/>
      <c r="M442"/>
      <c r="N442"/>
      <c r="O442"/>
    </row>
    <row r="443" spans="4:15" x14ac:dyDescent="0.2">
      <c r="D443"/>
      <c r="E443"/>
      <c r="F443"/>
      <c r="G443"/>
      <c r="H443"/>
      <c r="I443"/>
      <c r="J443"/>
      <c r="K443"/>
      <c r="L443"/>
      <c r="M443"/>
      <c r="N443"/>
      <c r="O443"/>
    </row>
    <row r="444" spans="4:15" x14ac:dyDescent="0.2">
      <c r="D444"/>
      <c r="E444"/>
      <c r="F444"/>
      <c r="G444"/>
      <c r="H444"/>
      <c r="I444"/>
      <c r="J444"/>
      <c r="K444"/>
      <c r="L444"/>
      <c r="M444"/>
      <c r="N444"/>
      <c r="O444"/>
    </row>
    <row r="445" spans="4:15" x14ac:dyDescent="0.2">
      <c r="D445"/>
      <c r="E445"/>
      <c r="F445"/>
      <c r="G445"/>
      <c r="H445"/>
      <c r="I445"/>
      <c r="J445"/>
      <c r="K445"/>
      <c r="L445"/>
      <c r="M445"/>
      <c r="N445"/>
      <c r="O445"/>
    </row>
    <row r="446" spans="4:15" x14ac:dyDescent="0.2">
      <c r="D446"/>
      <c r="E446"/>
      <c r="F446"/>
      <c r="G446"/>
      <c r="H446"/>
      <c r="I446"/>
      <c r="J446"/>
      <c r="K446"/>
      <c r="L446"/>
      <c r="M446"/>
      <c r="N446"/>
      <c r="O446"/>
    </row>
    <row r="447" spans="4:15" x14ac:dyDescent="0.2">
      <c r="D447"/>
      <c r="E447"/>
      <c r="F447"/>
      <c r="G447"/>
      <c r="H447"/>
      <c r="I447"/>
      <c r="J447"/>
      <c r="K447"/>
      <c r="L447"/>
      <c r="M447"/>
      <c r="N447"/>
      <c r="O447"/>
    </row>
    <row r="448" spans="4:15" x14ac:dyDescent="0.2">
      <c r="D448"/>
      <c r="E448"/>
      <c r="F448"/>
      <c r="G448"/>
      <c r="H448"/>
      <c r="I448"/>
      <c r="J448"/>
      <c r="K448"/>
      <c r="L448"/>
      <c r="M448"/>
      <c r="N448"/>
      <c r="O448"/>
    </row>
    <row r="449" spans="4:15" x14ac:dyDescent="0.2">
      <c r="D449"/>
      <c r="E449"/>
      <c r="F449"/>
      <c r="G449"/>
      <c r="H449"/>
      <c r="I449"/>
      <c r="J449"/>
      <c r="K449"/>
      <c r="L449"/>
      <c r="M449"/>
      <c r="N449"/>
      <c r="O449"/>
    </row>
    <row r="450" spans="4:15" x14ac:dyDescent="0.2">
      <c r="D450"/>
      <c r="E450"/>
      <c r="F450"/>
      <c r="G450"/>
      <c r="H450"/>
      <c r="I450"/>
      <c r="J450"/>
      <c r="K450"/>
      <c r="L450"/>
      <c r="M450"/>
      <c r="N450"/>
      <c r="O450"/>
    </row>
    <row r="451" spans="4:15" x14ac:dyDescent="0.2">
      <c r="D451"/>
      <c r="E451"/>
      <c r="F451"/>
      <c r="G451"/>
      <c r="H451"/>
      <c r="I451"/>
      <c r="J451"/>
      <c r="K451"/>
      <c r="L451"/>
      <c r="M451"/>
      <c r="N451"/>
      <c r="O451"/>
    </row>
    <row r="452" spans="4:15" x14ac:dyDescent="0.2">
      <c r="D452"/>
      <c r="E452"/>
      <c r="F452"/>
      <c r="G452"/>
      <c r="H452"/>
      <c r="I452"/>
      <c r="J452"/>
      <c r="K452"/>
      <c r="L452"/>
      <c r="M452"/>
      <c r="N452"/>
      <c r="O452"/>
    </row>
    <row r="453" spans="4:15" x14ac:dyDescent="0.2">
      <c r="D453"/>
      <c r="E453"/>
      <c r="F453"/>
      <c r="G453"/>
      <c r="H453"/>
      <c r="I453"/>
      <c r="J453"/>
      <c r="K453"/>
      <c r="L453"/>
      <c r="M453"/>
      <c r="N453"/>
      <c r="O453"/>
    </row>
    <row r="454" spans="4:15" x14ac:dyDescent="0.2">
      <c r="D454"/>
      <c r="E454"/>
      <c r="F454"/>
      <c r="G454"/>
      <c r="H454"/>
      <c r="I454"/>
      <c r="J454"/>
      <c r="K454"/>
      <c r="L454"/>
      <c r="M454"/>
      <c r="N454"/>
      <c r="O454"/>
    </row>
    <row r="455" spans="4:15" x14ac:dyDescent="0.2">
      <c r="D455"/>
      <c r="E455"/>
      <c r="F455"/>
      <c r="G455"/>
      <c r="H455"/>
      <c r="I455"/>
      <c r="J455"/>
      <c r="K455"/>
      <c r="L455"/>
      <c r="M455"/>
      <c r="N455"/>
      <c r="O455"/>
    </row>
    <row r="456" spans="4:15" x14ac:dyDescent="0.2">
      <c r="D456"/>
      <c r="E456"/>
      <c r="F456"/>
      <c r="G456"/>
      <c r="H456"/>
      <c r="I456"/>
      <c r="J456"/>
      <c r="K456"/>
      <c r="L456"/>
      <c r="M456"/>
      <c r="N456"/>
      <c r="O456"/>
    </row>
    <row r="457" spans="4:15" x14ac:dyDescent="0.2">
      <c r="D457"/>
      <c r="E457"/>
      <c r="F457"/>
      <c r="G457"/>
      <c r="H457"/>
      <c r="I457"/>
      <c r="J457"/>
      <c r="K457"/>
      <c r="L457"/>
      <c r="M457"/>
      <c r="N457"/>
      <c r="O457"/>
    </row>
    <row r="458" spans="4:15" x14ac:dyDescent="0.2">
      <c r="D458"/>
      <c r="E458"/>
      <c r="F458"/>
      <c r="G458"/>
      <c r="H458"/>
      <c r="I458"/>
      <c r="J458"/>
      <c r="K458"/>
      <c r="L458"/>
      <c r="M458"/>
      <c r="N458"/>
      <c r="O458"/>
    </row>
    <row r="459" spans="4:15" x14ac:dyDescent="0.2">
      <c r="D459"/>
      <c r="E459"/>
      <c r="F459"/>
      <c r="G459"/>
      <c r="H459"/>
      <c r="I459"/>
      <c r="J459"/>
      <c r="K459"/>
      <c r="L459"/>
      <c r="M459"/>
      <c r="N459"/>
      <c r="O459"/>
    </row>
    <row r="460" spans="4:15" x14ac:dyDescent="0.2">
      <c r="D460"/>
      <c r="E460"/>
      <c r="F460"/>
      <c r="G460"/>
      <c r="H460"/>
      <c r="I460"/>
      <c r="J460"/>
      <c r="K460"/>
      <c r="L460"/>
      <c r="M460"/>
      <c r="N460"/>
      <c r="O460"/>
    </row>
    <row r="461" spans="4:15" x14ac:dyDescent="0.2">
      <c r="D461"/>
      <c r="E461"/>
      <c r="F461"/>
      <c r="G461"/>
      <c r="H461"/>
      <c r="I461"/>
      <c r="J461"/>
      <c r="K461"/>
      <c r="L461"/>
      <c r="M461"/>
      <c r="N461"/>
      <c r="O461"/>
    </row>
    <row r="462" spans="4:15" x14ac:dyDescent="0.2">
      <c r="D462"/>
      <c r="E462"/>
      <c r="F462"/>
      <c r="G462"/>
      <c r="H462"/>
      <c r="I462"/>
      <c r="J462"/>
      <c r="K462"/>
      <c r="L462"/>
      <c r="M462"/>
      <c r="N462"/>
      <c r="O462"/>
    </row>
    <row r="463" spans="4:15" x14ac:dyDescent="0.2">
      <c r="D463"/>
      <c r="E463"/>
      <c r="F463"/>
      <c r="G463"/>
      <c r="H463"/>
      <c r="I463"/>
      <c r="J463"/>
      <c r="K463"/>
      <c r="L463"/>
      <c r="M463"/>
      <c r="N463"/>
      <c r="O463"/>
    </row>
    <row r="464" spans="4:15" x14ac:dyDescent="0.2">
      <c r="D464"/>
      <c r="E464"/>
      <c r="F464"/>
      <c r="G464"/>
      <c r="H464"/>
      <c r="I464"/>
      <c r="J464"/>
      <c r="K464"/>
      <c r="L464"/>
      <c r="M464"/>
      <c r="N464"/>
      <c r="O464"/>
    </row>
    <row r="465" spans="4:15" x14ac:dyDescent="0.2">
      <c r="D465"/>
      <c r="E465"/>
      <c r="F465"/>
      <c r="G465"/>
      <c r="H465"/>
      <c r="I465"/>
      <c r="J465"/>
      <c r="K465"/>
      <c r="L465"/>
      <c r="M465"/>
      <c r="N465"/>
      <c r="O465"/>
    </row>
    <row r="466" spans="4:15" x14ac:dyDescent="0.2">
      <c r="D466"/>
      <c r="E466"/>
      <c r="F466"/>
      <c r="G466"/>
      <c r="H466"/>
      <c r="I466"/>
      <c r="J466"/>
      <c r="K466"/>
      <c r="L466"/>
      <c r="M466"/>
      <c r="N466"/>
      <c r="O466"/>
    </row>
    <row r="467" spans="4:15" x14ac:dyDescent="0.2">
      <c r="D467"/>
      <c r="E467"/>
      <c r="F467"/>
      <c r="G467"/>
      <c r="H467"/>
      <c r="I467"/>
      <c r="J467"/>
      <c r="K467"/>
      <c r="L467"/>
      <c r="M467"/>
      <c r="N467"/>
      <c r="O467"/>
    </row>
    <row r="468" spans="4:15" x14ac:dyDescent="0.2">
      <c r="D468"/>
      <c r="E468"/>
      <c r="F468"/>
      <c r="G468"/>
      <c r="H468"/>
      <c r="I468"/>
      <c r="J468"/>
      <c r="K468"/>
      <c r="L468"/>
      <c r="M468"/>
      <c r="N468"/>
      <c r="O468"/>
    </row>
    <row r="469" spans="4:15" x14ac:dyDescent="0.2">
      <c r="D469"/>
      <c r="E469"/>
      <c r="F469"/>
      <c r="G469"/>
      <c r="H469"/>
      <c r="I469"/>
      <c r="J469"/>
      <c r="K469"/>
      <c r="L469"/>
      <c r="M469"/>
      <c r="N469"/>
      <c r="O469"/>
    </row>
    <row r="470" spans="4:15" x14ac:dyDescent="0.2">
      <c r="D470"/>
      <c r="E470"/>
      <c r="F470"/>
      <c r="G470"/>
      <c r="H470"/>
      <c r="I470"/>
      <c r="J470"/>
      <c r="K470"/>
      <c r="L470"/>
      <c r="M470"/>
      <c r="N470"/>
      <c r="O470"/>
    </row>
    <row r="471" spans="4:15" x14ac:dyDescent="0.2">
      <c r="D471"/>
      <c r="E471"/>
      <c r="F471"/>
      <c r="G471"/>
      <c r="H471"/>
      <c r="I471"/>
      <c r="J471"/>
      <c r="K471"/>
      <c r="L471"/>
      <c r="M471"/>
      <c r="N471"/>
      <c r="O471"/>
    </row>
    <row r="472" spans="4:15" x14ac:dyDescent="0.2">
      <c r="D472"/>
      <c r="E472"/>
      <c r="F472"/>
      <c r="G472"/>
      <c r="H472"/>
      <c r="I472"/>
      <c r="J472"/>
      <c r="K472"/>
      <c r="L472"/>
      <c r="M472"/>
      <c r="N472"/>
      <c r="O472"/>
    </row>
    <row r="473" spans="4:15" x14ac:dyDescent="0.2">
      <c r="D473"/>
      <c r="E473"/>
      <c r="F473"/>
      <c r="G473"/>
      <c r="H473"/>
      <c r="I473"/>
      <c r="J473"/>
      <c r="K473"/>
      <c r="L473"/>
      <c r="M473"/>
      <c r="N473"/>
      <c r="O473"/>
    </row>
    <row r="474" spans="4:15" x14ac:dyDescent="0.2">
      <c r="D474"/>
      <c r="E474"/>
      <c r="F474"/>
      <c r="G474"/>
      <c r="H474"/>
      <c r="I474"/>
      <c r="J474"/>
      <c r="K474"/>
      <c r="L474"/>
      <c r="M474"/>
      <c r="N474"/>
      <c r="O474"/>
    </row>
    <row r="475" spans="4:15" x14ac:dyDescent="0.2">
      <c r="D475"/>
      <c r="E475"/>
      <c r="F475"/>
      <c r="G475"/>
      <c r="H475"/>
      <c r="I475"/>
      <c r="J475"/>
      <c r="K475"/>
      <c r="L475"/>
      <c r="M475"/>
      <c r="N475"/>
      <c r="O475"/>
    </row>
    <row r="476" spans="4:15" x14ac:dyDescent="0.2">
      <c r="D476"/>
      <c r="E476"/>
      <c r="F476"/>
      <c r="G476"/>
      <c r="H476"/>
      <c r="I476"/>
      <c r="J476"/>
      <c r="K476"/>
      <c r="L476"/>
      <c r="M476"/>
      <c r="N476"/>
      <c r="O476"/>
    </row>
    <row r="477" spans="4:15" x14ac:dyDescent="0.2">
      <c r="D477"/>
      <c r="E477"/>
      <c r="F477"/>
      <c r="G477"/>
      <c r="H477"/>
      <c r="I477"/>
      <c r="J477"/>
      <c r="K477"/>
      <c r="L477"/>
      <c r="M477"/>
      <c r="N477"/>
      <c r="O477"/>
    </row>
    <row r="478" spans="4:15" x14ac:dyDescent="0.2">
      <c r="D478"/>
      <c r="E478"/>
      <c r="F478"/>
      <c r="G478"/>
      <c r="H478"/>
      <c r="I478"/>
      <c r="J478"/>
      <c r="K478"/>
      <c r="L478"/>
      <c r="M478"/>
      <c r="N478"/>
      <c r="O478"/>
    </row>
    <row r="479" spans="4:15" x14ac:dyDescent="0.2">
      <c r="D479"/>
      <c r="E479"/>
      <c r="F479"/>
      <c r="G479"/>
      <c r="H479"/>
      <c r="I479"/>
      <c r="J479"/>
      <c r="K479"/>
      <c r="L479"/>
      <c r="M479"/>
      <c r="N479"/>
      <c r="O479"/>
    </row>
    <row r="480" spans="4:15" x14ac:dyDescent="0.2">
      <c r="D480"/>
      <c r="E480"/>
      <c r="F480"/>
      <c r="G480"/>
      <c r="H480"/>
      <c r="I480"/>
      <c r="J480"/>
      <c r="K480"/>
      <c r="L480"/>
      <c r="M480"/>
      <c r="N480"/>
      <c r="O480"/>
    </row>
    <row r="481" spans="4:15" x14ac:dyDescent="0.2">
      <c r="D481"/>
      <c r="E481"/>
      <c r="F481"/>
      <c r="G481"/>
      <c r="H481"/>
      <c r="I481"/>
      <c r="J481"/>
      <c r="K481"/>
      <c r="L481"/>
      <c r="M481"/>
      <c r="N481"/>
      <c r="O481"/>
    </row>
    <row r="482" spans="4:15" x14ac:dyDescent="0.2">
      <c r="D482"/>
      <c r="E482"/>
      <c r="F482"/>
      <c r="G482"/>
      <c r="H482"/>
      <c r="I482"/>
      <c r="J482"/>
      <c r="K482"/>
      <c r="L482"/>
      <c r="M482"/>
      <c r="N482"/>
      <c r="O482"/>
    </row>
    <row r="483" spans="4:15" x14ac:dyDescent="0.2">
      <c r="D483"/>
      <c r="E483"/>
      <c r="F483"/>
      <c r="G483"/>
      <c r="H483"/>
      <c r="I483"/>
      <c r="J483"/>
      <c r="K483"/>
      <c r="L483"/>
      <c r="M483"/>
      <c r="N483"/>
      <c r="O483"/>
    </row>
    <row r="484" spans="4:15" x14ac:dyDescent="0.2">
      <c r="D484"/>
      <c r="E484"/>
      <c r="F484"/>
      <c r="G484"/>
      <c r="H484"/>
      <c r="I484"/>
      <c r="J484"/>
      <c r="K484"/>
      <c r="L484"/>
      <c r="M484"/>
      <c r="N484"/>
      <c r="O484"/>
    </row>
    <row r="485" spans="4:15" x14ac:dyDescent="0.2">
      <c r="D485"/>
      <c r="E485"/>
      <c r="F485"/>
      <c r="G485"/>
      <c r="H485"/>
      <c r="I485"/>
      <c r="J485"/>
      <c r="K485"/>
      <c r="L485"/>
      <c r="M485"/>
      <c r="N485"/>
      <c r="O485"/>
    </row>
    <row r="486" spans="4:15" x14ac:dyDescent="0.2">
      <c r="D486"/>
      <c r="E486"/>
      <c r="F486"/>
      <c r="G486"/>
      <c r="H486"/>
      <c r="I486"/>
      <c r="J486"/>
      <c r="K486"/>
      <c r="L486"/>
      <c r="M486"/>
      <c r="N486"/>
      <c r="O486"/>
    </row>
    <row r="487" spans="4:15" x14ac:dyDescent="0.2">
      <c r="D487"/>
      <c r="E487"/>
      <c r="F487"/>
      <c r="G487"/>
      <c r="H487"/>
      <c r="I487"/>
      <c r="J487"/>
      <c r="K487"/>
      <c r="L487"/>
      <c r="M487"/>
      <c r="N487"/>
      <c r="O487"/>
    </row>
    <row r="488" spans="4:15" x14ac:dyDescent="0.2">
      <c r="D488"/>
      <c r="E488"/>
      <c r="F488"/>
      <c r="G488"/>
      <c r="H488"/>
      <c r="I488"/>
      <c r="J488"/>
      <c r="K488"/>
      <c r="L488"/>
      <c r="M488"/>
      <c r="N488"/>
      <c r="O488"/>
    </row>
    <row r="489" spans="4:15" x14ac:dyDescent="0.2">
      <c r="D489"/>
      <c r="E489"/>
      <c r="F489"/>
      <c r="G489"/>
      <c r="H489"/>
      <c r="I489"/>
      <c r="J489"/>
      <c r="K489"/>
      <c r="L489"/>
      <c r="M489"/>
      <c r="N489"/>
      <c r="O489"/>
    </row>
    <row r="490" spans="4:15" x14ac:dyDescent="0.2">
      <c r="D490"/>
      <c r="E490"/>
      <c r="F490"/>
      <c r="G490"/>
      <c r="H490"/>
      <c r="I490"/>
      <c r="J490"/>
      <c r="K490"/>
      <c r="L490"/>
      <c r="M490"/>
      <c r="N490"/>
      <c r="O490"/>
    </row>
    <row r="491" spans="4:15" x14ac:dyDescent="0.2">
      <c r="D491"/>
      <c r="E491"/>
      <c r="F491"/>
      <c r="G491"/>
      <c r="H491"/>
      <c r="I491"/>
      <c r="J491"/>
      <c r="K491"/>
      <c r="L491"/>
      <c r="M491"/>
      <c r="N491"/>
      <c r="O491"/>
    </row>
    <row r="492" spans="4:15" x14ac:dyDescent="0.2">
      <c r="D492"/>
      <c r="E492"/>
      <c r="F492"/>
      <c r="G492"/>
      <c r="H492"/>
      <c r="I492"/>
      <c r="J492"/>
      <c r="K492"/>
      <c r="L492"/>
      <c r="M492"/>
      <c r="N492"/>
      <c r="O492"/>
    </row>
    <row r="493" spans="4:15" x14ac:dyDescent="0.2">
      <c r="D493"/>
      <c r="E493"/>
      <c r="F493"/>
      <c r="G493"/>
      <c r="H493"/>
      <c r="I493"/>
      <c r="J493"/>
      <c r="K493"/>
      <c r="L493"/>
      <c r="M493"/>
      <c r="N493"/>
      <c r="O493"/>
    </row>
    <row r="494" spans="4:15" x14ac:dyDescent="0.2">
      <c r="D494"/>
      <c r="E494"/>
      <c r="F494"/>
      <c r="G494"/>
      <c r="H494"/>
      <c r="I494"/>
      <c r="J494"/>
      <c r="K494"/>
      <c r="L494"/>
      <c r="M494"/>
      <c r="N494"/>
      <c r="O494"/>
    </row>
    <row r="495" spans="4:15" x14ac:dyDescent="0.2">
      <c r="D495"/>
      <c r="E495"/>
      <c r="F495"/>
      <c r="G495"/>
      <c r="H495"/>
      <c r="I495"/>
      <c r="J495"/>
      <c r="K495"/>
      <c r="L495"/>
      <c r="M495"/>
      <c r="N495"/>
      <c r="O495"/>
    </row>
    <row r="496" spans="4:15" x14ac:dyDescent="0.2">
      <c r="D496"/>
      <c r="E496"/>
      <c r="F496"/>
      <c r="G496"/>
      <c r="H496"/>
      <c r="I496"/>
      <c r="J496"/>
      <c r="K496"/>
      <c r="L496"/>
      <c r="M496"/>
      <c r="N496"/>
      <c r="O496"/>
    </row>
    <row r="497" spans="4:15" x14ac:dyDescent="0.2">
      <c r="D497"/>
      <c r="E497"/>
      <c r="F497"/>
      <c r="G497"/>
      <c r="H497"/>
      <c r="I497"/>
      <c r="J497"/>
      <c r="K497"/>
      <c r="L497"/>
      <c r="M497"/>
      <c r="N497"/>
      <c r="O497"/>
    </row>
    <row r="498" spans="4:15" x14ac:dyDescent="0.2">
      <c r="D498"/>
      <c r="E498"/>
      <c r="F498"/>
      <c r="G498"/>
      <c r="H498"/>
      <c r="I498"/>
      <c r="J498"/>
      <c r="K498"/>
      <c r="L498"/>
      <c r="M498"/>
      <c r="N498"/>
      <c r="O498"/>
    </row>
    <row r="499" spans="4:15" x14ac:dyDescent="0.2">
      <c r="D499"/>
      <c r="E499"/>
      <c r="F499"/>
      <c r="G499"/>
      <c r="H499"/>
      <c r="I499"/>
      <c r="J499"/>
      <c r="K499"/>
      <c r="L499"/>
      <c r="M499"/>
      <c r="N499"/>
      <c r="O499"/>
    </row>
    <row r="500" spans="4:15" x14ac:dyDescent="0.2">
      <c r="D500"/>
      <c r="E500"/>
      <c r="F500"/>
      <c r="G500"/>
      <c r="H500"/>
      <c r="I500"/>
      <c r="J500"/>
      <c r="K500"/>
      <c r="L500"/>
      <c r="M500"/>
      <c r="N500"/>
      <c r="O500"/>
    </row>
    <row r="501" spans="4:15" x14ac:dyDescent="0.2">
      <c r="D501"/>
      <c r="E501"/>
      <c r="F501"/>
      <c r="G501"/>
      <c r="H501"/>
      <c r="I501"/>
      <c r="J501"/>
      <c r="K501"/>
      <c r="L501"/>
      <c r="M501"/>
      <c r="N501"/>
      <c r="O501"/>
    </row>
    <row r="502" spans="4:15" x14ac:dyDescent="0.2">
      <c r="D502"/>
      <c r="E502"/>
      <c r="F502"/>
      <c r="G502"/>
      <c r="H502"/>
      <c r="I502"/>
      <c r="J502"/>
      <c r="K502"/>
      <c r="L502"/>
      <c r="M502"/>
      <c r="N502"/>
      <c r="O502"/>
    </row>
    <row r="503" spans="4:15" x14ac:dyDescent="0.2">
      <c r="D503"/>
      <c r="E503"/>
      <c r="F503"/>
      <c r="G503"/>
      <c r="H503"/>
      <c r="I503"/>
      <c r="J503"/>
      <c r="K503"/>
      <c r="L503"/>
      <c r="M503"/>
      <c r="N503"/>
      <c r="O503"/>
    </row>
    <row r="504" spans="4:15" x14ac:dyDescent="0.2">
      <c r="D504"/>
      <c r="E504"/>
      <c r="F504"/>
      <c r="G504"/>
      <c r="H504"/>
      <c r="I504"/>
      <c r="J504"/>
      <c r="K504"/>
      <c r="L504"/>
      <c r="M504"/>
      <c r="N504"/>
      <c r="O504"/>
    </row>
    <row r="505" spans="4:15" x14ac:dyDescent="0.2">
      <c r="D505"/>
      <c r="E505"/>
      <c r="F505"/>
      <c r="G505"/>
      <c r="H505"/>
      <c r="I505"/>
      <c r="J505"/>
      <c r="K505"/>
      <c r="L505"/>
      <c r="M505"/>
      <c r="N505"/>
      <c r="O505"/>
    </row>
    <row r="506" spans="4:15" x14ac:dyDescent="0.2">
      <c r="D506"/>
      <c r="E506"/>
      <c r="F506"/>
      <c r="G506"/>
      <c r="H506"/>
      <c r="I506"/>
      <c r="J506"/>
      <c r="K506"/>
      <c r="L506"/>
      <c r="M506"/>
      <c r="N506"/>
      <c r="O506"/>
    </row>
    <row r="507" spans="4:15" x14ac:dyDescent="0.2">
      <c r="D507"/>
      <c r="E507"/>
      <c r="F507"/>
      <c r="G507"/>
      <c r="H507"/>
      <c r="I507"/>
      <c r="J507"/>
      <c r="K507"/>
      <c r="L507"/>
      <c r="M507"/>
      <c r="N507"/>
      <c r="O507"/>
    </row>
    <row r="508" spans="4:15" x14ac:dyDescent="0.2">
      <c r="D508"/>
      <c r="E508"/>
      <c r="F508"/>
      <c r="G508"/>
      <c r="H508"/>
      <c r="I508"/>
      <c r="J508"/>
      <c r="K508"/>
      <c r="L508"/>
      <c r="M508"/>
      <c r="N508"/>
      <c r="O508"/>
    </row>
    <row r="509" spans="4:15" x14ac:dyDescent="0.2">
      <c r="D509"/>
      <c r="E509"/>
      <c r="F509"/>
      <c r="G509"/>
      <c r="H509"/>
      <c r="I509"/>
      <c r="J509"/>
      <c r="K509"/>
      <c r="L509"/>
      <c r="M509"/>
      <c r="N509"/>
      <c r="O509"/>
    </row>
    <row r="510" spans="4:15" x14ac:dyDescent="0.2">
      <c r="D510"/>
      <c r="E510"/>
      <c r="F510"/>
      <c r="G510"/>
      <c r="H510"/>
      <c r="I510"/>
      <c r="J510"/>
      <c r="K510"/>
      <c r="L510"/>
      <c r="M510"/>
      <c r="N510"/>
      <c r="O510"/>
    </row>
    <row r="511" spans="4:15" x14ac:dyDescent="0.2">
      <c r="D511"/>
      <c r="E511"/>
      <c r="F511"/>
      <c r="G511"/>
      <c r="H511"/>
      <c r="I511"/>
      <c r="J511"/>
      <c r="K511"/>
      <c r="L511"/>
      <c r="M511"/>
      <c r="N511"/>
      <c r="O511"/>
    </row>
    <row r="512" spans="4:15" x14ac:dyDescent="0.2">
      <c r="D512"/>
      <c r="E512"/>
      <c r="F512"/>
      <c r="G512"/>
      <c r="H512"/>
      <c r="I512"/>
      <c r="J512"/>
      <c r="K512"/>
      <c r="L512"/>
      <c r="M512"/>
      <c r="N512"/>
      <c r="O512"/>
    </row>
    <row r="513" spans="4:15" x14ac:dyDescent="0.2">
      <c r="D513"/>
      <c r="E513"/>
      <c r="F513"/>
      <c r="G513"/>
      <c r="H513"/>
      <c r="I513"/>
      <c r="J513"/>
      <c r="K513"/>
      <c r="L513"/>
      <c r="M513"/>
      <c r="N513"/>
      <c r="O513"/>
    </row>
    <row r="514" spans="4:15" x14ac:dyDescent="0.2">
      <c r="D514"/>
      <c r="E514"/>
      <c r="F514"/>
      <c r="G514"/>
      <c r="H514"/>
      <c r="I514"/>
      <c r="J514"/>
      <c r="K514"/>
      <c r="L514"/>
      <c r="M514"/>
      <c r="N514"/>
      <c r="O514"/>
    </row>
    <row r="515" spans="4:15" x14ac:dyDescent="0.2">
      <c r="D515"/>
      <c r="E515"/>
      <c r="F515"/>
      <c r="G515"/>
      <c r="H515"/>
      <c r="I515"/>
      <c r="J515"/>
      <c r="K515"/>
      <c r="L515"/>
      <c r="M515"/>
      <c r="N515"/>
      <c r="O515"/>
    </row>
    <row r="516" spans="4:15" x14ac:dyDescent="0.2">
      <c r="D516"/>
      <c r="E516"/>
      <c r="F516"/>
      <c r="G516"/>
      <c r="H516"/>
      <c r="I516"/>
      <c r="J516"/>
      <c r="K516"/>
      <c r="L516"/>
      <c r="M516"/>
      <c r="N516"/>
      <c r="O516"/>
    </row>
    <row r="517" spans="4:15" x14ac:dyDescent="0.2">
      <c r="D517"/>
      <c r="E517"/>
      <c r="F517"/>
      <c r="G517"/>
      <c r="H517"/>
      <c r="I517"/>
      <c r="J517"/>
      <c r="K517"/>
      <c r="L517"/>
      <c r="M517"/>
      <c r="N517"/>
      <c r="O517"/>
    </row>
    <row r="518" spans="4:15" x14ac:dyDescent="0.2">
      <c r="D518"/>
      <c r="E518"/>
      <c r="F518"/>
      <c r="G518"/>
      <c r="H518"/>
      <c r="I518"/>
      <c r="J518"/>
      <c r="K518"/>
      <c r="L518"/>
      <c r="M518"/>
      <c r="N518"/>
      <c r="O518"/>
    </row>
    <row r="519" spans="4:15" x14ac:dyDescent="0.2">
      <c r="D519"/>
      <c r="E519"/>
      <c r="F519"/>
      <c r="G519"/>
      <c r="H519"/>
      <c r="I519"/>
      <c r="J519"/>
      <c r="K519"/>
      <c r="L519"/>
      <c r="M519"/>
      <c r="N519"/>
      <c r="O519"/>
    </row>
    <row r="520" spans="4:15" x14ac:dyDescent="0.2">
      <c r="D520"/>
      <c r="E520"/>
      <c r="F520"/>
      <c r="G520"/>
      <c r="H520"/>
      <c r="I520"/>
      <c r="J520"/>
      <c r="K520"/>
      <c r="L520"/>
      <c r="M520"/>
      <c r="N520"/>
      <c r="O520"/>
    </row>
    <row r="521" spans="4:15" x14ac:dyDescent="0.2">
      <c r="D521"/>
      <c r="E521"/>
      <c r="F521"/>
      <c r="G521"/>
      <c r="H521"/>
      <c r="I521"/>
      <c r="J521"/>
      <c r="K521"/>
      <c r="L521"/>
      <c r="M521"/>
      <c r="N521"/>
      <c r="O521"/>
    </row>
    <row r="522" spans="4:15" x14ac:dyDescent="0.2">
      <c r="D522"/>
      <c r="E522"/>
      <c r="F522"/>
      <c r="G522"/>
      <c r="H522"/>
      <c r="I522"/>
      <c r="J522"/>
      <c r="K522"/>
      <c r="L522"/>
      <c r="M522"/>
      <c r="N522"/>
      <c r="O522"/>
    </row>
    <row r="523" spans="4:15" x14ac:dyDescent="0.2">
      <c r="D523"/>
      <c r="E523"/>
      <c r="F523"/>
      <c r="G523"/>
      <c r="H523"/>
      <c r="I523"/>
      <c r="J523"/>
      <c r="K523"/>
      <c r="L523"/>
      <c r="M523"/>
      <c r="N523"/>
      <c r="O523"/>
    </row>
    <row r="524" spans="4:15" x14ac:dyDescent="0.2">
      <c r="D524"/>
      <c r="E524"/>
      <c r="F524"/>
      <c r="G524"/>
      <c r="H524"/>
      <c r="I524"/>
      <c r="J524"/>
      <c r="K524"/>
      <c r="L524"/>
      <c r="M524"/>
      <c r="N524"/>
      <c r="O524"/>
    </row>
    <row r="525" spans="4:15" x14ac:dyDescent="0.2">
      <c r="D525"/>
      <c r="E525"/>
      <c r="F525"/>
      <c r="G525"/>
      <c r="H525"/>
      <c r="I525"/>
      <c r="J525"/>
      <c r="K525"/>
      <c r="L525"/>
      <c r="M525"/>
      <c r="N525"/>
      <c r="O525"/>
    </row>
    <row r="526" spans="4:15" x14ac:dyDescent="0.2">
      <c r="D526"/>
      <c r="E526"/>
      <c r="F526"/>
      <c r="G526"/>
      <c r="H526"/>
      <c r="I526"/>
      <c r="J526"/>
      <c r="K526"/>
      <c r="L526"/>
      <c r="M526"/>
      <c r="N526"/>
      <c r="O526"/>
    </row>
    <row r="527" spans="4:15" x14ac:dyDescent="0.2">
      <c r="D527"/>
      <c r="E527"/>
      <c r="F527"/>
      <c r="G527"/>
      <c r="H527"/>
      <c r="I527"/>
      <c r="J527"/>
      <c r="K527"/>
      <c r="L527"/>
      <c r="M527"/>
      <c r="N527"/>
      <c r="O527"/>
    </row>
    <row r="528" spans="4:15" x14ac:dyDescent="0.2">
      <c r="D528"/>
      <c r="E528"/>
      <c r="F528"/>
      <c r="G528"/>
      <c r="H528"/>
      <c r="I528"/>
      <c r="J528"/>
      <c r="K528"/>
      <c r="L528"/>
      <c r="M528"/>
      <c r="N528"/>
      <c r="O528"/>
    </row>
    <row r="529" spans="4:15" x14ac:dyDescent="0.2">
      <c r="D529"/>
      <c r="E529"/>
      <c r="F529"/>
      <c r="G529"/>
      <c r="H529"/>
      <c r="I529"/>
      <c r="J529"/>
      <c r="K529"/>
      <c r="L529"/>
      <c r="M529"/>
      <c r="N529"/>
      <c r="O529"/>
    </row>
    <row r="530" spans="4:15" x14ac:dyDescent="0.2">
      <c r="D530"/>
      <c r="E530"/>
      <c r="F530"/>
      <c r="G530"/>
      <c r="H530"/>
      <c r="I530"/>
      <c r="J530"/>
      <c r="K530"/>
      <c r="L530"/>
      <c r="M530"/>
      <c r="N530"/>
      <c r="O530"/>
    </row>
    <row r="531" spans="4:15" x14ac:dyDescent="0.2">
      <c r="D531"/>
      <c r="E531"/>
      <c r="F531"/>
      <c r="G531"/>
      <c r="H531"/>
      <c r="I531"/>
      <c r="J531"/>
      <c r="K531"/>
      <c r="L531"/>
      <c r="M531"/>
      <c r="N531"/>
      <c r="O531"/>
    </row>
    <row r="532" spans="4:15" x14ac:dyDescent="0.2">
      <c r="D532"/>
      <c r="E532"/>
      <c r="F532"/>
      <c r="G532"/>
      <c r="H532"/>
      <c r="I532"/>
      <c r="J532"/>
      <c r="K532"/>
      <c r="L532"/>
      <c r="M532"/>
      <c r="N532"/>
      <c r="O532"/>
    </row>
    <row r="533" spans="4:15" x14ac:dyDescent="0.2">
      <c r="D533"/>
      <c r="E533"/>
      <c r="F533"/>
      <c r="G533"/>
      <c r="H533"/>
      <c r="I533"/>
      <c r="J533"/>
      <c r="K533"/>
      <c r="L533"/>
      <c r="M533"/>
      <c r="N533"/>
      <c r="O533"/>
    </row>
    <row r="534" spans="4:15" x14ac:dyDescent="0.2">
      <c r="D534"/>
      <c r="E534"/>
      <c r="F534"/>
      <c r="G534"/>
      <c r="H534"/>
      <c r="I534"/>
      <c r="J534"/>
      <c r="K534"/>
      <c r="L534"/>
      <c r="M534"/>
      <c r="N534"/>
      <c r="O534"/>
    </row>
    <row r="535" spans="4:15" x14ac:dyDescent="0.2">
      <c r="D535"/>
      <c r="E535"/>
      <c r="F535"/>
      <c r="G535"/>
      <c r="H535"/>
      <c r="I535"/>
      <c r="J535"/>
      <c r="K535"/>
      <c r="L535"/>
      <c r="M535"/>
      <c r="N535"/>
      <c r="O535"/>
    </row>
    <row r="536" spans="4:15" x14ac:dyDescent="0.2">
      <c r="D536"/>
      <c r="E536"/>
      <c r="F536"/>
      <c r="G536"/>
      <c r="H536"/>
      <c r="I536"/>
      <c r="J536"/>
      <c r="K536"/>
      <c r="L536"/>
      <c r="M536"/>
      <c r="N536"/>
      <c r="O536"/>
    </row>
    <row r="537" spans="4:15" x14ac:dyDescent="0.2">
      <c r="D537"/>
      <c r="E537"/>
      <c r="F537"/>
      <c r="G537"/>
      <c r="H537"/>
      <c r="I537"/>
      <c r="J537"/>
      <c r="K537"/>
      <c r="L537"/>
      <c r="M537"/>
      <c r="N537"/>
      <c r="O537"/>
    </row>
    <row r="538" spans="4:15" x14ac:dyDescent="0.2">
      <c r="D538"/>
      <c r="E538"/>
      <c r="F538"/>
      <c r="G538"/>
      <c r="H538"/>
      <c r="I538"/>
      <c r="J538"/>
      <c r="K538"/>
      <c r="L538"/>
      <c r="M538"/>
      <c r="N538"/>
      <c r="O538"/>
    </row>
    <row r="539" spans="4:15" x14ac:dyDescent="0.2">
      <c r="D539"/>
      <c r="E539"/>
      <c r="F539"/>
      <c r="G539"/>
      <c r="H539"/>
      <c r="I539"/>
      <c r="J539"/>
      <c r="K539"/>
      <c r="L539"/>
      <c r="M539"/>
      <c r="N539"/>
      <c r="O539"/>
    </row>
    <row r="540" spans="4:15" x14ac:dyDescent="0.2">
      <c r="D540"/>
      <c r="E540"/>
      <c r="F540"/>
      <c r="G540"/>
      <c r="H540"/>
      <c r="I540"/>
      <c r="J540"/>
      <c r="K540"/>
      <c r="L540"/>
      <c r="M540"/>
      <c r="N540"/>
      <c r="O540"/>
    </row>
    <row r="541" spans="4:15" x14ac:dyDescent="0.2">
      <c r="D541"/>
      <c r="E541"/>
      <c r="F541"/>
      <c r="G541"/>
      <c r="H541"/>
      <c r="I541"/>
      <c r="J541"/>
      <c r="K541"/>
      <c r="L541"/>
      <c r="M541"/>
      <c r="N541"/>
      <c r="O541"/>
    </row>
    <row r="542" spans="4:15" x14ac:dyDescent="0.2">
      <c r="D542"/>
      <c r="E542"/>
      <c r="F542"/>
      <c r="G542"/>
      <c r="H542"/>
      <c r="I542"/>
      <c r="J542"/>
      <c r="K542"/>
      <c r="L542"/>
      <c r="M542"/>
      <c r="N542"/>
      <c r="O542"/>
    </row>
    <row r="543" spans="4:15" x14ac:dyDescent="0.2">
      <c r="D543"/>
      <c r="E543"/>
      <c r="F543"/>
      <c r="G543"/>
      <c r="H543"/>
      <c r="I543"/>
      <c r="J543"/>
      <c r="K543"/>
      <c r="L543"/>
      <c r="M543"/>
      <c r="N543"/>
      <c r="O543"/>
    </row>
    <row r="544" spans="4:15" x14ac:dyDescent="0.2">
      <c r="D544"/>
      <c r="E544"/>
      <c r="F544"/>
      <c r="G544"/>
      <c r="H544"/>
      <c r="I544"/>
      <c r="J544"/>
      <c r="K544"/>
      <c r="L544"/>
      <c r="M544"/>
      <c r="N544"/>
      <c r="O544"/>
    </row>
    <row r="545" spans="4:15" x14ac:dyDescent="0.2">
      <c r="D545"/>
      <c r="E545"/>
      <c r="F545"/>
      <c r="G545"/>
      <c r="H545"/>
      <c r="I545"/>
      <c r="J545"/>
      <c r="K545"/>
      <c r="L545"/>
      <c r="M545"/>
      <c r="N545"/>
      <c r="O545"/>
    </row>
    <row r="546" spans="4:15" x14ac:dyDescent="0.2">
      <c r="D546"/>
      <c r="E546"/>
      <c r="F546"/>
      <c r="G546"/>
      <c r="H546"/>
      <c r="I546"/>
      <c r="J546"/>
      <c r="K546"/>
      <c r="L546"/>
      <c r="M546"/>
      <c r="N546"/>
      <c r="O546"/>
    </row>
    <row r="547" spans="4:15" x14ac:dyDescent="0.2">
      <c r="D547"/>
      <c r="E547"/>
      <c r="F547"/>
      <c r="G547"/>
      <c r="H547"/>
      <c r="I547"/>
      <c r="J547"/>
      <c r="K547"/>
      <c r="L547"/>
      <c r="M547"/>
      <c r="N547"/>
      <c r="O547"/>
    </row>
    <row r="548" spans="4:15" x14ac:dyDescent="0.2">
      <c r="D548"/>
      <c r="E548"/>
      <c r="F548"/>
      <c r="G548"/>
      <c r="H548"/>
      <c r="I548"/>
      <c r="J548"/>
      <c r="K548"/>
      <c r="L548"/>
      <c r="M548"/>
      <c r="N548"/>
      <c r="O548"/>
    </row>
    <row r="549" spans="4:15" x14ac:dyDescent="0.2">
      <c r="D549"/>
      <c r="E549"/>
      <c r="F549"/>
      <c r="G549"/>
      <c r="H549"/>
      <c r="I549"/>
      <c r="J549"/>
      <c r="K549"/>
      <c r="L549"/>
      <c r="M549"/>
      <c r="N549"/>
      <c r="O549"/>
    </row>
    <row r="550" spans="4:15" x14ac:dyDescent="0.2">
      <c r="D550"/>
      <c r="E550"/>
      <c r="F550"/>
      <c r="G550"/>
      <c r="H550"/>
      <c r="I550"/>
      <c r="J550"/>
      <c r="K550"/>
      <c r="L550"/>
      <c r="M550"/>
      <c r="N550"/>
      <c r="O550"/>
    </row>
    <row r="551" spans="4:15" x14ac:dyDescent="0.2">
      <c r="D551"/>
      <c r="E551"/>
      <c r="F551"/>
      <c r="G551"/>
      <c r="H551"/>
      <c r="I551"/>
      <c r="J551"/>
      <c r="K551"/>
      <c r="L551"/>
      <c r="M551"/>
      <c r="N551"/>
      <c r="O551"/>
    </row>
    <row r="552" spans="4:15" x14ac:dyDescent="0.2">
      <c r="D552"/>
      <c r="E552"/>
      <c r="F552"/>
      <c r="G552"/>
      <c r="H552"/>
      <c r="I552"/>
      <c r="J552"/>
      <c r="K552"/>
      <c r="L552"/>
      <c r="M552"/>
      <c r="N552"/>
      <c r="O552"/>
    </row>
    <row r="553" spans="4:15" x14ac:dyDescent="0.2">
      <c r="D553"/>
      <c r="E553"/>
      <c r="F553"/>
      <c r="G553"/>
      <c r="H553"/>
      <c r="I553"/>
      <c r="J553"/>
      <c r="K553"/>
      <c r="L553"/>
      <c r="M553"/>
      <c r="N553"/>
      <c r="O553"/>
    </row>
    <row r="554" spans="4:15" x14ac:dyDescent="0.2">
      <c r="D554"/>
      <c r="E554"/>
      <c r="F554"/>
      <c r="G554"/>
      <c r="H554"/>
      <c r="I554"/>
      <c r="J554"/>
      <c r="K554"/>
      <c r="L554"/>
      <c r="M554"/>
      <c r="N554"/>
      <c r="O554"/>
    </row>
    <row r="555" spans="4:15" x14ac:dyDescent="0.2">
      <c r="D555"/>
      <c r="E555"/>
      <c r="F555"/>
      <c r="G555"/>
      <c r="H555"/>
      <c r="I555"/>
      <c r="J555"/>
      <c r="K555"/>
      <c r="L555"/>
      <c r="M555"/>
      <c r="N555"/>
      <c r="O555"/>
    </row>
    <row r="556" spans="4:15" x14ac:dyDescent="0.2">
      <c r="D556"/>
      <c r="E556"/>
      <c r="F556"/>
      <c r="G556"/>
      <c r="H556"/>
      <c r="I556"/>
      <c r="J556"/>
      <c r="K556"/>
      <c r="L556"/>
      <c r="M556"/>
      <c r="N556"/>
      <c r="O556"/>
    </row>
    <row r="557" spans="4:15" x14ac:dyDescent="0.2">
      <c r="D557"/>
      <c r="E557"/>
      <c r="F557"/>
      <c r="G557"/>
      <c r="H557"/>
      <c r="I557"/>
      <c r="J557"/>
      <c r="K557"/>
      <c r="L557"/>
      <c r="M557"/>
      <c r="N557"/>
      <c r="O557"/>
    </row>
    <row r="558" spans="4:15" x14ac:dyDescent="0.2">
      <c r="D558"/>
      <c r="E558"/>
      <c r="F558"/>
      <c r="G558"/>
      <c r="H558"/>
      <c r="I558"/>
      <c r="J558"/>
      <c r="K558"/>
      <c r="L558"/>
      <c r="M558"/>
      <c r="N558"/>
      <c r="O558"/>
    </row>
    <row r="559" spans="4:15" x14ac:dyDescent="0.2">
      <c r="D559"/>
      <c r="E559"/>
      <c r="F559"/>
      <c r="G559"/>
      <c r="H559"/>
      <c r="I559"/>
      <c r="J559"/>
      <c r="K559"/>
      <c r="L559"/>
      <c r="M559"/>
      <c r="N559"/>
      <c r="O559"/>
    </row>
    <row r="560" spans="4:15" x14ac:dyDescent="0.2">
      <c r="D560"/>
      <c r="E560"/>
      <c r="F560"/>
      <c r="G560"/>
      <c r="H560"/>
      <c r="I560"/>
      <c r="J560"/>
      <c r="K560"/>
      <c r="L560"/>
      <c r="M560"/>
      <c r="N560"/>
      <c r="O560"/>
    </row>
    <row r="561" spans="4:15" x14ac:dyDescent="0.2">
      <c r="D561"/>
      <c r="E561"/>
      <c r="F561"/>
      <c r="G561"/>
      <c r="H561"/>
      <c r="I561"/>
      <c r="J561"/>
      <c r="K561"/>
      <c r="L561"/>
      <c r="M561"/>
      <c r="N561"/>
      <c r="O561"/>
    </row>
    <row r="562" spans="4:15" x14ac:dyDescent="0.2">
      <c r="D562"/>
      <c r="E562"/>
      <c r="F562"/>
      <c r="G562"/>
      <c r="H562"/>
      <c r="I562"/>
      <c r="J562"/>
      <c r="K562"/>
      <c r="L562"/>
      <c r="M562"/>
      <c r="N562"/>
      <c r="O562"/>
    </row>
    <row r="563" spans="4:15" x14ac:dyDescent="0.2">
      <c r="D563"/>
      <c r="E563"/>
      <c r="F563"/>
      <c r="G563"/>
      <c r="H563"/>
      <c r="I563"/>
      <c r="J563"/>
      <c r="K563"/>
      <c r="L563"/>
      <c r="M563"/>
      <c r="N563"/>
      <c r="O563"/>
    </row>
    <row r="564" spans="4:15" x14ac:dyDescent="0.2">
      <c r="D564"/>
      <c r="E564"/>
      <c r="F564"/>
      <c r="G564"/>
      <c r="H564"/>
      <c r="I564"/>
      <c r="J564"/>
      <c r="K564"/>
      <c r="L564"/>
      <c r="M564"/>
      <c r="N564"/>
      <c r="O564"/>
    </row>
    <row r="565" spans="4:15" x14ac:dyDescent="0.2">
      <c r="D565"/>
      <c r="E565"/>
      <c r="F565"/>
      <c r="G565"/>
      <c r="H565"/>
      <c r="I565"/>
      <c r="J565"/>
      <c r="K565"/>
      <c r="L565"/>
      <c r="M565"/>
      <c r="N565"/>
      <c r="O565"/>
    </row>
    <row r="566" spans="4:15" x14ac:dyDescent="0.2">
      <c r="D566"/>
      <c r="E566"/>
      <c r="F566"/>
      <c r="G566"/>
      <c r="H566"/>
      <c r="I566"/>
      <c r="J566"/>
      <c r="K566"/>
      <c r="L566"/>
      <c r="M566"/>
      <c r="N566"/>
      <c r="O566"/>
    </row>
    <row r="567" spans="4:15" x14ac:dyDescent="0.2">
      <c r="D567"/>
      <c r="E567"/>
      <c r="F567"/>
      <c r="G567"/>
      <c r="H567"/>
      <c r="I567"/>
      <c r="J567"/>
      <c r="K567"/>
      <c r="L567"/>
      <c r="M567"/>
      <c r="N567"/>
      <c r="O567"/>
    </row>
    <row r="568" spans="4:15" x14ac:dyDescent="0.2">
      <c r="D568"/>
      <c r="E568"/>
      <c r="F568"/>
      <c r="G568"/>
      <c r="H568"/>
      <c r="I568"/>
      <c r="J568"/>
      <c r="K568"/>
      <c r="L568"/>
      <c r="M568"/>
      <c r="N568"/>
      <c r="O568"/>
    </row>
    <row r="569" spans="4:15" x14ac:dyDescent="0.2">
      <c r="D569"/>
      <c r="E569"/>
      <c r="F569"/>
      <c r="G569"/>
      <c r="H569"/>
      <c r="I569"/>
      <c r="J569"/>
      <c r="K569"/>
      <c r="L569"/>
      <c r="M569"/>
      <c r="N569"/>
      <c r="O569"/>
    </row>
    <row r="570" spans="4:15" x14ac:dyDescent="0.2">
      <c r="D570"/>
      <c r="E570"/>
      <c r="F570"/>
      <c r="G570"/>
      <c r="H570"/>
      <c r="I570"/>
      <c r="J570"/>
      <c r="K570"/>
      <c r="L570"/>
      <c r="M570"/>
      <c r="N570"/>
      <c r="O570"/>
    </row>
    <row r="571" spans="4:15" x14ac:dyDescent="0.2">
      <c r="D571"/>
      <c r="E571"/>
      <c r="F571"/>
      <c r="G571"/>
      <c r="H571"/>
      <c r="I571"/>
      <c r="J571"/>
      <c r="K571"/>
      <c r="L571"/>
      <c r="M571"/>
      <c r="N571"/>
      <c r="O571"/>
    </row>
    <row r="572" spans="4:15" x14ac:dyDescent="0.2">
      <c r="D572"/>
      <c r="E572"/>
      <c r="F572"/>
      <c r="G572"/>
      <c r="H572"/>
      <c r="I572"/>
      <c r="J572"/>
      <c r="K572"/>
      <c r="L572"/>
      <c r="M572"/>
      <c r="N572"/>
      <c r="O572"/>
    </row>
    <row r="573" spans="4:15" x14ac:dyDescent="0.2">
      <c r="D573"/>
      <c r="E573"/>
      <c r="F573"/>
      <c r="G573"/>
      <c r="H573"/>
      <c r="I573"/>
      <c r="J573"/>
      <c r="K573"/>
      <c r="L573"/>
      <c r="M573"/>
      <c r="N573"/>
      <c r="O573"/>
    </row>
    <row r="574" spans="4:15" x14ac:dyDescent="0.2">
      <c r="D574"/>
      <c r="E574"/>
      <c r="F574"/>
      <c r="G574"/>
      <c r="H574"/>
      <c r="I574"/>
      <c r="J574"/>
      <c r="K574"/>
      <c r="L574"/>
      <c r="M574"/>
      <c r="N574"/>
      <c r="O574"/>
    </row>
    <row r="575" spans="4:15" x14ac:dyDescent="0.2">
      <c r="D575"/>
      <c r="E575"/>
      <c r="F575"/>
      <c r="G575"/>
      <c r="H575"/>
      <c r="I575"/>
      <c r="J575"/>
      <c r="K575"/>
      <c r="L575"/>
      <c r="M575"/>
      <c r="N575"/>
      <c r="O575"/>
    </row>
    <row r="576" spans="4:15" x14ac:dyDescent="0.2">
      <c r="D576"/>
      <c r="E576"/>
      <c r="F576"/>
      <c r="G576"/>
      <c r="H576"/>
      <c r="I576"/>
      <c r="J576"/>
      <c r="K576"/>
      <c r="L576"/>
      <c r="M576"/>
      <c r="N576"/>
      <c r="O576"/>
    </row>
    <row r="577" spans="4:15" x14ac:dyDescent="0.2">
      <c r="D577"/>
      <c r="E577"/>
      <c r="F577"/>
      <c r="G577"/>
      <c r="H577"/>
      <c r="I577"/>
      <c r="J577"/>
      <c r="K577"/>
      <c r="L577"/>
      <c r="M577"/>
      <c r="N577"/>
      <c r="O577"/>
    </row>
    <row r="578" spans="4:15" x14ac:dyDescent="0.2">
      <c r="D578"/>
      <c r="E578"/>
      <c r="F578"/>
      <c r="G578"/>
      <c r="H578"/>
      <c r="I578"/>
      <c r="J578"/>
      <c r="K578"/>
      <c r="L578"/>
      <c r="M578"/>
      <c r="N578"/>
      <c r="O578"/>
    </row>
    <row r="579" spans="4:15" x14ac:dyDescent="0.2">
      <c r="D579"/>
      <c r="E579"/>
      <c r="F579"/>
      <c r="G579"/>
      <c r="H579"/>
      <c r="I579"/>
      <c r="J579"/>
      <c r="K579"/>
      <c r="L579"/>
      <c r="M579"/>
      <c r="N579"/>
      <c r="O579"/>
    </row>
    <row r="580" spans="4:15" x14ac:dyDescent="0.2">
      <c r="D580"/>
      <c r="E580"/>
      <c r="F580"/>
      <c r="G580"/>
      <c r="H580"/>
      <c r="I580"/>
      <c r="J580"/>
      <c r="K580"/>
      <c r="L580"/>
      <c r="M580"/>
      <c r="N580"/>
      <c r="O580"/>
    </row>
    <row r="581" spans="4:15" x14ac:dyDescent="0.2">
      <c r="D581"/>
      <c r="E581"/>
      <c r="F581"/>
      <c r="G581"/>
      <c r="H581"/>
      <c r="I581"/>
      <c r="J581"/>
      <c r="K581"/>
      <c r="L581"/>
      <c r="M581"/>
      <c r="N581"/>
      <c r="O581"/>
    </row>
    <row r="582" spans="4:15" x14ac:dyDescent="0.2">
      <c r="D582"/>
      <c r="E582"/>
      <c r="F582"/>
      <c r="G582"/>
      <c r="H582"/>
      <c r="I582"/>
      <c r="J582"/>
      <c r="K582"/>
      <c r="L582"/>
      <c r="M582"/>
      <c r="N582"/>
      <c r="O582"/>
    </row>
    <row r="583" spans="4:15" x14ac:dyDescent="0.2">
      <c r="D583"/>
      <c r="E583"/>
      <c r="F583"/>
      <c r="G583"/>
      <c r="H583"/>
      <c r="I583"/>
      <c r="J583"/>
      <c r="K583"/>
      <c r="L583"/>
      <c r="M583"/>
      <c r="N583"/>
      <c r="O583"/>
    </row>
    <row r="584" spans="4:15" x14ac:dyDescent="0.2">
      <c r="D584"/>
      <c r="E584"/>
      <c r="F584"/>
      <c r="G584"/>
      <c r="H584"/>
      <c r="I584"/>
      <c r="J584"/>
      <c r="K584"/>
      <c r="L584"/>
      <c r="M584"/>
      <c r="N584"/>
      <c r="O584"/>
    </row>
    <row r="585" spans="4:15" x14ac:dyDescent="0.2">
      <c r="D585"/>
      <c r="E585"/>
      <c r="F585"/>
      <c r="G585"/>
      <c r="H585"/>
      <c r="I585"/>
      <c r="J585"/>
      <c r="K585"/>
      <c r="L585"/>
      <c r="M585"/>
      <c r="N585"/>
      <c r="O585"/>
    </row>
    <row r="586" spans="4:15" x14ac:dyDescent="0.2">
      <c r="D586"/>
      <c r="E586"/>
      <c r="F586"/>
      <c r="G586"/>
      <c r="H586"/>
      <c r="I586"/>
      <c r="J586"/>
      <c r="K586"/>
      <c r="L586"/>
      <c r="M586"/>
      <c r="N586"/>
      <c r="O586"/>
    </row>
    <row r="587" spans="4:15" x14ac:dyDescent="0.2">
      <c r="D587"/>
      <c r="E587"/>
      <c r="F587"/>
      <c r="G587"/>
      <c r="H587"/>
      <c r="I587"/>
      <c r="J587"/>
      <c r="K587"/>
      <c r="L587"/>
      <c r="M587"/>
      <c r="N587"/>
      <c r="O587"/>
    </row>
    <row r="588" spans="4:15" x14ac:dyDescent="0.2">
      <c r="D588"/>
      <c r="E588"/>
      <c r="F588"/>
      <c r="G588"/>
      <c r="H588"/>
      <c r="I588"/>
      <c r="J588"/>
      <c r="K588"/>
      <c r="L588"/>
      <c r="M588"/>
      <c r="N588"/>
      <c r="O588"/>
    </row>
    <row r="589" spans="4:15" x14ac:dyDescent="0.2">
      <c r="D589"/>
      <c r="E589"/>
      <c r="F589"/>
      <c r="G589"/>
      <c r="H589"/>
      <c r="I589"/>
      <c r="J589"/>
      <c r="K589"/>
      <c r="L589"/>
      <c r="M589"/>
      <c r="N589"/>
      <c r="O589"/>
    </row>
    <row r="590" spans="4:15" x14ac:dyDescent="0.2">
      <c r="D590"/>
      <c r="E590"/>
      <c r="F590"/>
      <c r="G590"/>
      <c r="H590"/>
      <c r="I590"/>
      <c r="J590"/>
      <c r="K590"/>
      <c r="L590"/>
      <c r="M590"/>
      <c r="N590"/>
      <c r="O590"/>
    </row>
    <row r="591" spans="4:15" x14ac:dyDescent="0.2">
      <c r="D591"/>
      <c r="E591"/>
      <c r="F591"/>
      <c r="G591"/>
      <c r="H591"/>
      <c r="I591"/>
      <c r="J591"/>
      <c r="K591"/>
      <c r="L591"/>
      <c r="M591"/>
      <c r="N591"/>
      <c r="O591"/>
    </row>
    <row r="592" spans="4:15" x14ac:dyDescent="0.2">
      <c r="D592"/>
      <c r="E592"/>
      <c r="F592"/>
      <c r="G592"/>
      <c r="H592"/>
      <c r="I592"/>
      <c r="J592"/>
      <c r="K592"/>
      <c r="L592"/>
      <c r="M592"/>
      <c r="N592"/>
      <c r="O592"/>
    </row>
    <row r="593" spans="4:15" x14ac:dyDescent="0.2">
      <c r="D593"/>
      <c r="E593"/>
      <c r="F593"/>
      <c r="G593"/>
      <c r="H593"/>
      <c r="I593"/>
      <c r="J593"/>
      <c r="K593"/>
      <c r="L593"/>
      <c r="M593"/>
      <c r="N593"/>
      <c r="O593"/>
    </row>
    <row r="594" spans="4:15" x14ac:dyDescent="0.2">
      <c r="D594"/>
      <c r="E594"/>
      <c r="F594"/>
      <c r="G594"/>
      <c r="H594"/>
      <c r="I594"/>
      <c r="J594"/>
      <c r="K594"/>
      <c r="L594"/>
      <c r="M594"/>
      <c r="N594"/>
      <c r="O594"/>
    </row>
    <row r="595" spans="4:15" x14ac:dyDescent="0.2">
      <c r="D595"/>
      <c r="E595"/>
      <c r="F595"/>
      <c r="G595"/>
      <c r="H595"/>
      <c r="I595"/>
      <c r="J595"/>
      <c r="K595"/>
      <c r="L595"/>
      <c r="M595"/>
      <c r="N595"/>
      <c r="O595"/>
    </row>
    <row r="596" spans="4:15" x14ac:dyDescent="0.2">
      <c r="D596"/>
      <c r="E596"/>
      <c r="F596"/>
      <c r="G596"/>
      <c r="H596"/>
      <c r="I596"/>
      <c r="J596"/>
      <c r="K596"/>
      <c r="L596"/>
      <c r="M596"/>
      <c r="N596"/>
      <c r="O596"/>
    </row>
    <row r="597" spans="4:15" x14ac:dyDescent="0.2">
      <c r="D597"/>
      <c r="E597"/>
      <c r="F597"/>
      <c r="G597"/>
      <c r="H597"/>
      <c r="I597"/>
      <c r="J597"/>
      <c r="K597"/>
      <c r="L597"/>
      <c r="M597"/>
      <c r="N597"/>
      <c r="O597"/>
    </row>
    <row r="598" spans="4:15" x14ac:dyDescent="0.2">
      <c r="D598"/>
      <c r="E598"/>
      <c r="F598"/>
      <c r="G598"/>
      <c r="H598"/>
      <c r="I598"/>
      <c r="J598"/>
      <c r="K598"/>
      <c r="L598"/>
      <c r="M598"/>
      <c r="N598"/>
      <c r="O598"/>
    </row>
    <row r="599" spans="4:15" x14ac:dyDescent="0.2">
      <c r="D599"/>
      <c r="E599"/>
      <c r="F599"/>
      <c r="G599"/>
      <c r="H599"/>
      <c r="I599"/>
      <c r="J599"/>
      <c r="K599"/>
      <c r="L599"/>
      <c r="M599"/>
      <c r="N599"/>
      <c r="O599"/>
    </row>
    <row r="600" spans="4:15" x14ac:dyDescent="0.2">
      <c r="D600"/>
      <c r="E600"/>
      <c r="F600"/>
      <c r="G600"/>
      <c r="H600"/>
      <c r="I600"/>
      <c r="J600"/>
      <c r="K600"/>
      <c r="L600"/>
      <c r="M600"/>
      <c r="N600"/>
      <c r="O600"/>
    </row>
    <row r="601" spans="4:15" x14ac:dyDescent="0.2">
      <c r="D601"/>
      <c r="E601"/>
      <c r="F601"/>
      <c r="G601"/>
      <c r="H601"/>
      <c r="I601"/>
      <c r="J601"/>
      <c r="K601"/>
      <c r="L601"/>
      <c r="M601"/>
      <c r="N601"/>
      <c r="O601"/>
    </row>
    <row r="602" spans="4:15" x14ac:dyDescent="0.2">
      <c r="D602"/>
      <c r="E602"/>
      <c r="F602"/>
      <c r="G602"/>
      <c r="H602"/>
      <c r="I602"/>
      <c r="J602"/>
      <c r="K602"/>
      <c r="L602"/>
      <c r="M602"/>
      <c r="N602"/>
      <c r="O602"/>
    </row>
    <row r="603" spans="4:15" x14ac:dyDescent="0.2">
      <c r="D603"/>
      <c r="E603"/>
      <c r="F603"/>
      <c r="G603"/>
      <c r="H603"/>
      <c r="I603"/>
      <c r="J603"/>
      <c r="K603"/>
      <c r="L603"/>
      <c r="M603"/>
      <c r="N603"/>
      <c r="O603"/>
    </row>
    <row r="604" spans="4:15" x14ac:dyDescent="0.2">
      <c r="D604"/>
      <c r="E604"/>
      <c r="F604"/>
      <c r="G604"/>
      <c r="H604"/>
      <c r="I604"/>
      <c r="J604"/>
      <c r="K604"/>
      <c r="L604"/>
      <c r="M604"/>
      <c r="N604"/>
      <c r="O604"/>
    </row>
    <row r="605" spans="4:15" x14ac:dyDescent="0.2">
      <c r="D605"/>
      <c r="E605"/>
      <c r="F605"/>
      <c r="G605"/>
      <c r="H605"/>
      <c r="I605"/>
      <c r="J605"/>
      <c r="K605"/>
      <c r="L605"/>
      <c r="M605"/>
      <c r="N605"/>
      <c r="O605"/>
    </row>
    <row r="606" spans="4:15" x14ac:dyDescent="0.2">
      <c r="D606"/>
      <c r="E606"/>
      <c r="F606"/>
      <c r="G606"/>
      <c r="H606"/>
      <c r="I606"/>
      <c r="J606"/>
      <c r="K606"/>
      <c r="L606"/>
      <c r="M606"/>
      <c r="N606"/>
      <c r="O606"/>
    </row>
    <row r="607" spans="4:15" x14ac:dyDescent="0.2">
      <c r="D607"/>
      <c r="E607"/>
      <c r="F607"/>
      <c r="G607"/>
      <c r="H607"/>
      <c r="I607"/>
      <c r="J607"/>
      <c r="K607"/>
      <c r="L607"/>
      <c r="M607"/>
      <c r="N607"/>
      <c r="O607"/>
    </row>
    <row r="608" spans="4:15" x14ac:dyDescent="0.2">
      <c r="D608"/>
      <c r="E608"/>
      <c r="F608"/>
      <c r="G608"/>
      <c r="H608"/>
      <c r="I608"/>
      <c r="J608"/>
      <c r="K608"/>
      <c r="L608"/>
      <c r="M608"/>
      <c r="N608"/>
      <c r="O608"/>
    </row>
    <row r="609" spans="4:15" x14ac:dyDescent="0.2">
      <c r="D609"/>
      <c r="E609"/>
      <c r="F609"/>
      <c r="G609"/>
      <c r="H609"/>
      <c r="I609"/>
      <c r="J609"/>
      <c r="K609"/>
      <c r="L609"/>
      <c r="M609"/>
      <c r="N609"/>
      <c r="O609"/>
    </row>
    <row r="610" spans="4:15" x14ac:dyDescent="0.2">
      <c r="D610"/>
      <c r="E610"/>
      <c r="F610"/>
      <c r="G610"/>
      <c r="H610"/>
      <c r="I610"/>
      <c r="J610"/>
      <c r="K610"/>
      <c r="L610"/>
      <c r="M610"/>
      <c r="N610"/>
      <c r="O610"/>
    </row>
    <row r="611" spans="4:15" x14ac:dyDescent="0.2">
      <c r="D611"/>
      <c r="E611"/>
      <c r="F611"/>
      <c r="G611"/>
      <c r="H611"/>
      <c r="I611"/>
      <c r="J611"/>
      <c r="K611"/>
      <c r="L611"/>
      <c r="M611"/>
      <c r="N611"/>
      <c r="O611"/>
    </row>
    <row r="612" spans="4:15" x14ac:dyDescent="0.2">
      <c r="D612"/>
      <c r="E612"/>
      <c r="F612"/>
      <c r="G612"/>
      <c r="H612"/>
      <c r="I612"/>
      <c r="J612"/>
      <c r="K612"/>
      <c r="L612"/>
      <c r="M612"/>
      <c r="N612"/>
      <c r="O612"/>
    </row>
    <row r="613" spans="4:15" x14ac:dyDescent="0.2">
      <c r="D613"/>
      <c r="E613"/>
      <c r="F613"/>
      <c r="G613"/>
      <c r="H613"/>
      <c r="I613"/>
      <c r="J613"/>
      <c r="K613"/>
      <c r="L613"/>
      <c r="M613"/>
      <c r="N613"/>
      <c r="O613"/>
    </row>
    <row r="614" spans="4:15" x14ac:dyDescent="0.2">
      <c r="D614"/>
      <c r="E614"/>
      <c r="F614"/>
      <c r="G614"/>
      <c r="H614"/>
      <c r="I614"/>
      <c r="J614"/>
      <c r="K614"/>
      <c r="L614"/>
      <c r="M614"/>
      <c r="N614"/>
      <c r="O614"/>
    </row>
    <row r="615" spans="4:15" x14ac:dyDescent="0.2">
      <c r="D615"/>
      <c r="E615"/>
      <c r="F615"/>
      <c r="G615"/>
      <c r="H615"/>
      <c r="I615"/>
      <c r="J615"/>
      <c r="K615"/>
      <c r="L615"/>
      <c r="M615"/>
      <c r="N615"/>
      <c r="O615"/>
    </row>
    <row r="616" spans="4:15" x14ac:dyDescent="0.2">
      <c r="D616"/>
      <c r="E616"/>
      <c r="F616"/>
      <c r="G616"/>
      <c r="H616"/>
      <c r="I616"/>
      <c r="J616"/>
      <c r="K616"/>
      <c r="L616"/>
      <c r="M616"/>
      <c r="N616"/>
      <c r="O616"/>
    </row>
    <row r="617" spans="4:15" x14ac:dyDescent="0.2">
      <c r="D617"/>
      <c r="E617"/>
      <c r="F617"/>
      <c r="G617"/>
      <c r="H617"/>
      <c r="I617"/>
      <c r="J617"/>
      <c r="K617"/>
      <c r="L617"/>
      <c r="M617"/>
      <c r="N617"/>
      <c r="O617"/>
    </row>
    <row r="618" spans="4:15" x14ac:dyDescent="0.2">
      <c r="D618"/>
      <c r="E618"/>
      <c r="F618"/>
      <c r="G618"/>
      <c r="H618"/>
      <c r="I618"/>
      <c r="J618"/>
      <c r="K618"/>
      <c r="L618"/>
      <c r="M618"/>
      <c r="N618"/>
      <c r="O618"/>
    </row>
    <row r="619" spans="4:15" x14ac:dyDescent="0.2">
      <c r="D619"/>
      <c r="E619"/>
      <c r="F619"/>
      <c r="G619"/>
      <c r="H619"/>
      <c r="I619"/>
      <c r="J619"/>
      <c r="K619"/>
      <c r="L619"/>
      <c r="M619"/>
      <c r="N619"/>
      <c r="O619"/>
    </row>
    <row r="620" spans="4:15" x14ac:dyDescent="0.2">
      <c r="D620"/>
      <c r="E620"/>
      <c r="F620"/>
      <c r="G620"/>
      <c r="H620"/>
      <c r="I620"/>
      <c r="J620"/>
      <c r="K620"/>
      <c r="L620"/>
      <c r="M620"/>
      <c r="N620"/>
      <c r="O620"/>
    </row>
    <row r="621" spans="4:15" x14ac:dyDescent="0.2">
      <c r="D621"/>
      <c r="E621"/>
      <c r="F621"/>
      <c r="G621"/>
      <c r="H621"/>
      <c r="I621"/>
      <c r="J621"/>
      <c r="K621"/>
      <c r="L621"/>
      <c r="M621"/>
      <c r="N621"/>
      <c r="O621"/>
    </row>
    <row r="622" spans="4:15" x14ac:dyDescent="0.2">
      <c r="D622"/>
      <c r="E622"/>
      <c r="F622"/>
      <c r="G622"/>
      <c r="H622"/>
      <c r="I622"/>
      <c r="J622"/>
      <c r="K622"/>
      <c r="L622"/>
      <c r="M622"/>
      <c r="N622"/>
      <c r="O622"/>
    </row>
    <row r="623" spans="4:15" x14ac:dyDescent="0.2">
      <c r="D623"/>
      <c r="E623"/>
      <c r="F623"/>
      <c r="G623"/>
      <c r="H623"/>
      <c r="I623"/>
      <c r="J623"/>
      <c r="K623"/>
      <c r="L623"/>
      <c r="M623"/>
      <c r="N623"/>
      <c r="O623"/>
    </row>
    <row r="624" spans="4:15" x14ac:dyDescent="0.2">
      <c r="D624"/>
      <c r="E624"/>
      <c r="F624"/>
      <c r="G624"/>
      <c r="H624"/>
      <c r="I624"/>
      <c r="J624"/>
      <c r="K624"/>
      <c r="L624"/>
      <c r="M624"/>
      <c r="N624"/>
      <c r="O624"/>
    </row>
    <row r="625" spans="4:15" x14ac:dyDescent="0.2">
      <c r="D625"/>
      <c r="E625"/>
      <c r="F625"/>
      <c r="G625"/>
      <c r="H625"/>
      <c r="I625"/>
      <c r="J625"/>
      <c r="K625"/>
      <c r="L625"/>
      <c r="M625"/>
      <c r="N625"/>
      <c r="O625"/>
    </row>
    <row r="626" spans="4:15" x14ac:dyDescent="0.2">
      <c r="D626"/>
      <c r="E626"/>
      <c r="F626"/>
      <c r="G626"/>
      <c r="H626"/>
      <c r="I626"/>
      <c r="J626"/>
      <c r="K626"/>
      <c r="L626"/>
      <c r="M626"/>
      <c r="N626"/>
      <c r="O626"/>
    </row>
    <row r="627" spans="4:15" x14ac:dyDescent="0.2">
      <c r="D627"/>
      <c r="E627"/>
      <c r="F627"/>
      <c r="G627"/>
      <c r="H627"/>
      <c r="I627"/>
      <c r="J627"/>
      <c r="K627"/>
      <c r="L627"/>
      <c r="M627"/>
      <c r="N627"/>
      <c r="O627"/>
    </row>
    <row r="628" spans="4:15" x14ac:dyDescent="0.2">
      <c r="D628"/>
      <c r="E628"/>
      <c r="F628"/>
      <c r="G628"/>
      <c r="H628"/>
      <c r="I628"/>
      <c r="J628"/>
      <c r="K628"/>
      <c r="L628"/>
      <c r="M628"/>
      <c r="N628"/>
      <c r="O628"/>
    </row>
    <row r="629" spans="4:15" x14ac:dyDescent="0.2">
      <c r="D629"/>
      <c r="E629"/>
      <c r="F629"/>
      <c r="G629"/>
      <c r="H629"/>
      <c r="I629"/>
      <c r="J629"/>
      <c r="K629"/>
      <c r="L629"/>
      <c r="M629"/>
      <c r="N629"/>
      <c r="O629"/>
    </row>
    <row r="630" spans="4:15" x14ac:dyDescent="0.2">
      <c r="D630"/>
      <c r="E630"/>
      <c r="F630"/>
      <c r="G630"/>
      <c r="H630"/>
      <c r="I630"/>
      <c r="J630"/>
      <c r="K630"/>
      <c r="L630"/>
      <c r="M630"/>
      <c r="N630"/>
      <c r="O630"/>
    </row>
    <row r="631" spans="4:15" x14ac:dyDescent="0.2">
      <c r="D631"/>
      <c r="E631"/>
      <c r="F631"/>
      <c r="G631"/>
      <c r="H631"/>
      <c r="I631"/>
      <c r="J631"/>
      <c r="K631"/>
      <c r="L631"/>
      <c r="M631"/>
      <c r="N631"/>
      <c r="O631"/>
    </row>
    <row r="632" spans="4:15" x14ac:dyDescent="0.2">
      <c r="D632"/>
      <c r="E632"/>
      <c r="F632"/>
      <c r="G632"/>
      <c r="H632"/>
      <c r="I632"/>
      <c r="J632"/>
      <c r="K632"/>
      <c r="L632"/>
      <c r="M632"/>
      <c r="N632"/>
      <c r="O632"/>
    </row>
    <row r="633" spans="4:15" x14ac:dyDescent="0.2">
      <c r="D633"/>
      <c r="E633"/>
      <c r="F633"/>
      <c r="G633"/>
      <c r="H633"/>
      <c r="I633"/>
      <c r="J633"/>
      <c r="K633"/>
      <c r="L633"/>
      <c r="M633"/>
      <c r="N633"/>
      <c r="O633"/>
    </row>
    <row r="634" spans="4:15" x14ac:dyDescent="0.2">
      <c r="D634"/>
      <c r="E634"/>
      <c r="F634"/>
      <c r="G634"/>
      <c r="H634"/>
      <c r="I634"/>
      <c r="J634"/>
      <c r="K634"/>
      <c r="L634"/>
      <c r="M634"/>
      <c r="N634"/>
      <c r="O634"/>
    </row>
    <row r="635" spans="4:15" x14ac:dyDescent="0.2">
      <c r="D635"/>
      <c r="E635"/>
      <c r="F635"/>
      <c r="G635"/>
      <c r="H635"/>
      <c r="I635"/>
      <c r="J635"/>
      <c r="K635"/>
      <c r="L635"/>
      <c r="M635"/>
      <c r="N635"/>
      <c r="O635"/>
    </row>
    <row r="636" spans="4:15" x14ac:dyDescent="0.2">
      <c r="D636"/>
      <c r="E636"/>
      <c r="F636"/>
      <c r="G636"/>
      <c r="H636"/>
      <c r="I636"/>
      <c r="J636"/>
      <c r="K636"/>
      <c r="L636"/>
      <c r="M636"/>
      <c r="N636"/>
      <c r="O636"/>
    </row>
    <row r="637" spans="4:15" x14ac:dyDescent="0.2">
      <c r="D637"/>
      <c r="E637"/>
      <c r="F637"/>
      <c r="G637"/>
      <c r="H637"/>
      <c r="I637"/>
      <c r="J637"/>
      <c r="K637"/>
      <c r="L637"/>
      <c r="M637"/>
      <c r="N637"/>
      <c r="O637"/>
    </row>
    <row r="638" spans="4:15" x14ac:dyDescent="0.2">
      <c r="D638"/>
      <c r="E638"/>
      <c r="F638"/>
      <c r="G638"/>
      <c r="H638"/>
      <c r="I638"/>
      <c r="J638"/>
      <c r="K638"/>
      <c r="L638"/>
      <c r="M638"/>
      <c r="N638"/>
      <c r="O638"/>
    </row>
    <row r="639" spans="4:15" x14ac:dyDescent="0.2">
      <c r="D639"/>
      <c r="E639"/>
      <c r="F639"/>
      <c r="G639"/>
      <c r="H639"/>
      <c r="I639"/>
      <c r="J639"/>
      <c r="K639"/>
      <c r="L639"/>
      <c r="M639"/>
      <c r="N639"/>
      <c r="O639"/>
    </row>
    <row r="640" spans="4:15" x14ac:dyDescent="0.2">
      <c r="D640"/>
      <c r="E640"/>
      <c r="F640"/>
      <c r="G640"/>
      <c r="H640"/>
      <c r="I640"/>
      <c r="J640"/>
      <c r="K640"/>
      <c r="L640"/>
      <c r="M640"/>
      <c r="N640"/>
      <c r="O640"/>
    </row>
    <row r="641" spans="4:15" x14ac:dyDescent="0.2">
      <c r="D641"/>
      <c r="E641"/>
      <c r="F641"/>
      <c r="G641"/>
      <c r="H641"/>
      <c r="I641"/>
      <c r="J641"/>
      <c r="K641"/>
      <c r="L641"/>
      <c r="M641"/>
      <c r="N641"/>
      <c r="O641"/>
    </row>
    <row r="642" spans="4:15" x14ac:dyDescent="0.2">
      <c r="D642"/>
      <c r="E642"/>
      <c r="F642"/>
      <c r="G642"/>
      <c r="H642"/>
      <c r="I642"/>
      <c r="J642"/>
      <c r="K642"/>
      <c r="L642"/>
      <c r="M642"/>
      <c r="N642"/>
      <c r="O642"/>
    </row>
    <row r="643" spans="4:15" x14ac:dyDescent="0.2">
      <c r="D643"/>
      <c r="E643"/>
      <c r="F643"/>
      <c r="G643"/>
      <c r="H643"/>
      <c r="I643"/>
      <c r="J643"/>
      <c r="K643"/>
      <c r="L643"/>
      <c r="M643"/>
      <c r="N643"/>
      <c r="O643"/>
    </row>
    <row r="644" spans="4:15" x14ac:dyDescent="0.2">
      <c r="D644"/>
      <c r="E644"/>
      <c r="F644"/>
      <c r="G644"/>
      <c r="H644"/>
      <c r="I644"/>
      <c r="J644"/>
      <c r="K644"/>
      <c r="L644"/>
      <c r="M644"/>
      <c r="N644"/>
      <c r="O644"/>
    </row>
    <row r="645" spans="4:15" x14ac:dyDescent="0.2">
      <c r="D645"/>
      <c r="E645"/>
      <c r="F645"/>
      <c r="G645"/>
      <c r="H645"/>
      <c r="I645"/>
      <c r="J645"/>
      <c r="K645"/>
      <c r="L645"/>
      <c r="M645"/>
      <c r="N645"/>
      <c r="O645"/>
    </row>
    <row r="646" spans="4:15" x14ac:dyDescent="0.2">
      <c r="D646"/>
      <c r="E646"/>
      <c r="F646"/>
      <c r="G646"/>
      <c r="H646"/>
      <c r="I646"/>
      <c r="J646"/>
      <c r="K646"/>
      <c r="L646"/>
      <c r="M646"/>
      <c r="N646"/>
      <c r="O646"/>
    </row>
    <row r="647" spans="4:15" x14ac:dyDescent="0.2">
      <c r="D647"/>
      <c r="E647"/>
      <c r="F647"/>
      <c r="G647"/>
      <c r="H647"/>
      <c r="I647"/>
      <c r="J647"/>
      <c r="K647"/>
      <c r="L647"/>
      <c r="M647"/>
      <c r="N647"/>
      <c r="O647"/>
    </row>
    <row r="648" spans="4:15" x14ac:dyDescent="0.2">
      <c r="D648"/>
      <c r="E648"/>
      <c r="F648"/>
      <c r="G648"/>
      <c r="H648"/>
      <c r="I648"/>
      <c r="J648"/>
      <c r="K648"/>
      <c r="L648"/>
      <c r="M648"/>
      <c r="N648"/>
      <c r="O648"/>
    </row>
    <row r="649" spans="4:15" x14ac:dyDescent="0.2">
      <c r="D649"/>
      <c r="E649"/>
      <c r="F649"/>
      <c r="G649"/>
      <c r="H649"/>
      <c r="I649"/>
      <c r="J649"/>
      <c r="K649"/>
      <c r="L649"/>
      <c r="M649"/>
      <c r="N649"/>
      <c r="O649"/>
    </row>
    <row r="650" spans="4:15" x14ac:dyDescent="0.2">
      <c r="D650"/>
      <c r="E650"/>
      <c r="F650"/>
      <c r="G650"/>
      <c r="H650"/>
      <c r="I650"/>
      <c r="J650"/>
      <c r="K650"/>
      <c r="L650"/>
      <c r="M650"/>
      <c r="N650"/>
      <c r="O650"/>
    </row>
    <row r="651" spans="4:15" x14ac:dyDescent="0.2">
      <c r="D651"/>
      <c r="E651"/>
      <c r="F651"/>
      <c r="G651"/>
      <c r="H651"/>
      <c r="I651"/>
      <c r="J651"/>
      <c r="K651"/>
      <c r="L651"/>
      <c r="M651"/>
      <c r="N651"/>
      <c r="O651"/>
    </row>
    <row r="652" spans="4:15" x14ac:dyDescent="0.2">
      <c r="D652"/>
      <c r="E652"/>
      <c r="F652"/>
      <c r="G652"/>
      <c r="H652"/>
      <c r="I652"/>
      <c r="J652"/>
      <c r="K652"/>
      <c r="L652"/>
      <c r="M652"/>
      <c r="N652"/>
      <c r="O652"/>
    </row>
    <row r="653" spans="4:15" x14ac:dyDescent="0.2">
      <c r="D653"/>
      <c r="E653"/>
      <c r="F653"/>
      <c r="G653"/>
      <c r="H653"/>
      <c r="I653"/>
      <c r="J653"/>
      <c r="K653"/>
      <c r="L653"/>
      <c r="M653"/>
      <c r="N653"/>
      <c r="O653"/>
    </row>
    <row r="654" spans="4:15" x14ac:dyDescent="0.2">
      <c r="D654"/>
      <c r="E654"/>
      <c r="F654"/>
      <c r="G654"/>
      <c r="H654"/>
      <c r="I654"/>
      <c r="J654"/>
      <c r="K654"/>
      <c r="L654"/>
      <c r="M654"/>
      <c r="N654"/>
      <c r="O654"/>
    </row>
    <row r="655" spans="4:15" x14ac:dyDescent="0.2">
      <c r="D655"/>
      <c r="E655"/>
      <c r="F655"/>
      <c r="G655"/>
      <c r="H655"/>
      <c r="I655"/>
      <c r="J655"/>
      <c r="K655"/>
      <c r="L655"/>
      <c r="M655"/>
      <c r="N655"/>
      <c r="O655"/>
    </row>
    <row r="656" spans="4:15" x14ac:dyDescent="0.2">
      <c r="D656"/>
      <c r="E656"/>
      <c r="F656"/>
      <c r="G656"/>
      <c r="H656"/>
      <c r="I656"/>
      <c r="J656"/>
      <c r="K656"/>
      <c r="L656"/>
      <c r="M656"/>
      <c r="N656"/>
      <c r="O656"/>
    </row>
    <row r="657" spans="4:15" x14ac:dyDescent="0.2">
      <c r="D657"/>
      <c r="E657"/>
      <c r="F657"/>
      <c r="G657"/>
      <c r="H657"/>
      <c r="I657"/>
      <c r="J657"/>
      <c r="K657"/>
      <c r="L657"/>
      <c r="M657"/>
      <c r="N657"/>
      <c r="O657"/>
    </row>
    <row r="658" spans="4:15" x14ac:dyDescent="0.2">
      <c r="D658"/>
      <c r="E658"/>
      <c r="F658"/>
      <c r="G658"/>
      <c r="H658"/>
      <c r="I658"/>
      <c r="J658"/>
      <c r="K658"/>
      <c r="L658"/>
      <c r="M658"/>
      <c r="N658"/>
      <c r="O658"/>
    </row>
    <row r="659" spans="4:15" x14ac:dyDescent="0.2">
      <c r="D659"/>
      <c r="E659"/>
      <c r="F659"/>
      <c r="G659"/>
      <c r="H659"/>
      <c r="I659"/>
      <c r="J659"/>
      <c r="K659"/>
      <c r="L659"/>
      <c r="M659"/>
      <c r="N659"/>
      <c r="O659"/>
    </row>
    <row r="660" spans="4:15" x14ac:dyDescent="0.2">
      <c r="D660"/>
      <c r="E660"/>
      <c r="F660"/>
      <c r="G660"/>
      <c r="H660"/>
      <c r="I660"/>
      <c r="J660"/>
      <c r="K660"/>
      <c r="L660"/>
      <c r="M660"/>
      <c r="N660"/>
      <c r="O660"/>
    </row>
    <row r="661" spans="4:15" x14ac:dyDescent="0.2">
      <c r="D661"/>
      <c r="E661"/>
      <c r="F661"/>
      <c r="G661"/>
      <c r="H661"/>
      <c r="I661"/>
      <c r="J661"/>
      <c r="K661"/>
      <c r="L661"/>
      <c r="M661"/>
      <c r="N661"/>
      <c r="O661"/>
    </row>
    <row r="662" spans="4:15" x14ac:dyDescent="0.2">
      <c r="D662"/>
      <c r="E662"/>
      <c r="F662"/>
      <c r="G662"/>
      <c r="H662"/>
      <c r="I662"/>
      <c r="J662"/>
      <c r="K662"/>
      <c r="L662"/>
      <c r="M662"/>
      <c r="N662"/>
      <c r="O662"/>
    </row>
    <row r="663" spans="4:15" x14ac:dyDescent="0.2">
      <c r="D663"/>
      <c r="E663"/>
      <c r="F663"/>
      <c r="G663"/>
      <c r="H663"/>
      <c r="I663"/>
      <c r="J663"/>
      <c r="K663"/>
      <c r="L663"/>
      <c r="M663"/>
      <c r="N663"/>
      <c r="O663"/>
    </row>
    <row r="664" spans="4:15" x14ac:dyDescent="0.2">
      <c r="D664"/>
      <c r="E664"/>
      <c r="F664"/>
      <c r="G664"/>
      <c r="H664"/>
      <c r="I664"/>
      <c r="J664"/>
      <c r="K664"/>
      <c r="L664"/>
      <c r="M664"/>
      <c r="N664"/>
      <c r="O664"/>
    </row>
    <row r="665" spans="4:15" x14ac:dyDescent="0.2">
      <c r="D665"/>
      <c r="E665"/>
      <c r="F665"/>
      <c r="G665"/>
      <c r="H665"/>
      <c r="I665"/>
      <c r="J665"/>
      <c r="K665"/>
      <c r="L665"/>
      <c r="M665"/>
      <c r="N665"/>
      <c r="O665"/>
    </row>
    <row r="666" spans="4:15" x14ac:dyDescent="0.2">
      <c r="D666"/>
      <c r="E666"/>
      <c r="F666"/>
      <c r="G666"/>
      <c r="H666"/>
      <c r="I666"/>
      <c r="J666"/>
      <c r="K666"/>
      <c r="L666"/>
      <c r="M666"/>
      <c r="N666"/>
      <c r="O666"/>
    </row>
    <row r="667" spans="4:15" x14ac:dyDescent="0.2">
      <c r="D667"/>
      <c r="E667"/>
      <c r="F667"/>
      <c r="G667"/>
      <c r="H667"/>
      <c r="I667"/>
      <c r="J667"/>
      <c r="K667"/>
      <c r="L667"/>
      <c r="M667"/>
      <c r="N667"/>
      <c r="O667"/>
    </row>
    <row r="668" spans="4:15" x14ac:dyDescent="0.2">
      <c r="D668"/>
      <c r="E668"/>
      <c r="F668"/>
      <c r="G668"/>
      <c r="H668"/>
      <c r="I668"/>
      <c r="J668"/>
      <c r="K668"/>
      <c r="L668"/>
      <c r="M668"/>
      <c r="N668"/>
      <c r="O668"/>
    </row>
    <row r="669" spans="4:15" x14ac:dyDescent="0.2">
      <c r="D669"/>
      <c r="E669"/>
      <c r="F669"/>
      <c r="G669"/>
      <c r="H669"/>
      <c r="I669"/>
      <c r="J669"/>
      <c r="K669"/>
      <c r="L669"/>
      <c r="M669"/>
      <c r="N669"/>
      <c r="O669"/>
    </row>
    <row r="670" spans="4:15" x14ac:dyDescent="0.2">
      <c r="D670"/>
      <c r="E670"/>
      <c r="F670"/>
      <c r="G670"/>
      <c r="H670"/>
      <c r="I670"/>
      <c r="J670"/>
      <c r="K670"/>
      <c r="L670"/>
      <c r="M670"/>
      <c r="N670"/>
      <c r="O670"/>
    </row>
    <row r="671" spans="4:15" x14ac:dyDescent="0.2">
      <c r="D671"/>
      <c r="E671"/>
      <c r="F671"/>
      <c r="G671"/>
      <c r="H671"/>
      <c r="I671"/>
      <c r="J671"/>
      <c r="K671"/>
      <c r="L671"/>
      <c r="M671"/>
      <c r="N671"/>
      <c r="O671"/>
    </row>
    <row r="672" spans="4:15" x14ac:dyDescent="0.2">
      <c r="D672"/>
      <c r="E672"/>
      <c r="F672"/>
      <c r="G672"/>
      <c r="H672"/>
      <c r="I672"/>
      <c r="J672"/>
      <c r="K672"/>
      <c r="L672"/>
      <c r="M672"/>
      <c r="N672"/>
      <c r="O672"/>
    </row>
    <row r="673" spans="4:15" x14ac:dyDescent="0.2">
      <c r="D673"/>
      <c r="E673"/>
      <c r="F673"/>
      <c r="G673"/>
      <c r="H673"/>
      <c r="I673"/>
      <c r="J673"/>
      <c r="K673"/>
      <c r="L673"/>
      <c r="M673"/>
      <c r="N673"/>
      <c r="O673"/>
    </row>
    <row r="674" spans="4:15" x14ac:dyDescent="0.2">
      <c r="D674"/>
      <c r="E674"/>
      <c r="F674"/>
      <c r="G674"/>
      <c r="H674"/>
      <c r="I674"/>
      <c r="J674"/>
      <c r="K674"/>
      <c r="L674"/>
      <c r="M674"/>
      <c r="N674"/>
      <c r="O674"/>
    </row>
    <row r="675" spans="4:15" x14ac:dyDescent="0.2">
      <c r="D675"/>
      <c r="E675"/>
      <c r="F675"/>
      <c r="G675"/>
      <c r="H675"/>
      <c r="I675"/>
      <c r="J675"/>
      <c r="K675"/>
      <c r="L675"/>
      <c r="M675"/>
      <c r="N675"/>
      <c r="O675"/>
    </row>
    <row r="676" spans="4:15" x14ac:dyDescent="0.2">
      <c r="D676"/>
      <c r="E676"/>
      <c r="F676"/>
      <c r="G676"/>
      <c r="H676"/>
      <c r="I676"/>
      <c r="J676"/>
      <c r="K676"/>
      <c r="L676"/>
      <c r="M676"/>
      <c r="N676"/>
      <c r="O676"/>
    </row>
    <row r="677" spans="4:15" x14ac:dyDescent="0.2">
      <c r="D677"/>
      <c r="E677"/>
      <c r="F677"/>
      <c r="G677"/>
      <c r="H677"/>
      <c r="I677"/>
      <c r="J677"/>
      <c r="K677"/>
      <c r="L677"/>
      <c r="M677"/>
      <c r="N677"/>
      <c r="O677"/>
    </row>
    <row r="678" spans="4:15" x14ac:dyDescent="0.2">
      <c r="D678"/>
      <c r="E678"/>
      <c r="F678"/>
      <c r="G678"/>
      <c r="H678"/>
      <c r="I678"/>
      <c r="J678"/>
      <c r="K678"/>
      <c r="L678"/>
      <c r="M678"/>
      <c r="N678"/>
      <c r="O678"/>
    </row>
    <row r="679" spans="4:15" x14ac:dyDescent="0.2">
      <c r="D679"/>
      <c r="E679"/>
      <c r="F679"/>
      <c r="G679"/>
      <c r="H679"/>
      <c r="I679"/>
      <c r="J679"/>
      <c r="K679"/>
      <c r="L679"/>
      <c r="M679"/>
      <c r="N679"/>
      <c r="O679"/>
    </row>
    <row r="680" spans="4:15" x14ac:dyDescent="0.2">
      <c r="D680"/>
      <c r="E680"/>
      <c r="F680"/>
      <c r="G680"/>
      <c r="H680"/>
      <c r="I680"/>
      <c r="J680"/>
      <c r="K680"/>
      <c r="L680"/>
      <c r="M680"/>
      <c r="N680"/>
      <c r="O680"/>
    </row>
    <row r="681" spans="4:15" x14ac:dyDescent="0.2">
      <c r="D681"/>
      <c r="E681"/>
      <c r="F681"/>
      <c r="G681"/>
      <c r="H681"/>
      <c r="I681"/>
      <c r="J681"/>
      <c r="K681"/>
      <c r="L681"/>
      <c r="M681"/>
      <c r="N681"/>
      <c r="O681"/>
    </row>
    <row r="682" spans="4:15" x14ac:dyDescent="0.2">
      <c r="D682"/>
      <c r="E682"/>
      <c r="F682"/>
      <c r="G682"/>
      <c r="H682"/>
      <c r="I682"/>
      <c r="J682"/>
      <c r="K682"/>
      <c r="L682"/>
      <c r="M682"/>
      <c r="N682"/>
      <c r="O682"/>
    </row>
    <row r="683" spans="4:15" x14ac:dyDescent="0.2">
      <c r="D683"/>
      <c r="E683"/>
      <c r="F683"/>
      <c r="G683"/>
      <c r="H683"/>
      <c r="I683"/>
      <c r="J683"/>
      <c r="K683"/>
      <c r="L683"/>
      <c r="M683"/>
      <c r="N683"/>
      <c r="O683"/>
    </row>
    <row r="684" spans="4:15" x14ac:dyDescent="0.2">
      <c r="D684"/>
      <c r="E684"/>
      <c r="F684"/>
      <c r="G684"/>
      <c r="H684"/>
      <c r="I684"/>
      <c r="J684"/>
      <c r="K684"/>
      <c r="L684"/>
      <c r="M684"/>
      <c r="N684"/>
      <c r="O684"/>
    </row>
    <row r="685" spans="4:15" x14ac:dyDescent="0.2">
      <c r="D685"/>
      <c r="E685"/>
      <c r="F685"/>
      <c r="G685"/>
      <c r="H685"/>
      <c r="I685"/>
      <c r="J685"/>
      <c r="K685"/>
      <c r="L685"/>
      <c r="M685"/>
      <c r="N685"/>
      <c r="O685"/>
    </row>
    <row r="686" spans="4:15" x14ac:dyDescent="0.2">
      <c r="D686"/>
      <c r="E686"/>
      <c r="F686"/>
      <c r="G686"/>
      <c r="H686"/>
      <c r="I686"/>
      <c r="J686"/>
      <c r="K686"/>
      <c r="L686"/>
      <c r="M686"/>
      <c r="N686"/>
      <c r="O686"/>
    </row>
    <row r="687" spans="4:15" x14ac:dyDescent="0.2">
      <c r="D687"/>
      <c r="E687"/>
      <c r="F687"/>
      <c r="G687"/>
      <c r="H687"/>
      <c r="I687"/>
      <c r="J687"/>
      <c r="K687"/>
      <c r="L687"/>
      <c r="M687"/>
      <c r="N687"/>
      <c r="O687"/>
    </row>
    <row r="688" spans="4:15" x14ac:dyDescent="0.2">
      <c r="D688"/>
      <c r="E688"/>
      <c r="F688"/>
      <c r="G688"/>
      <c r="H688"/>
      <c r="I688"/>
      <c r="J688"/>
      <c r="K688"/>
      <c r="L688"/>
      <c r="M688"/>
      <c r="N688"/>
      <c r="O688"/>
    </row>
    <row r="689" spans="4:15" x14ac:dyDescent="0.2">
      <c r="D689"/>
      <c r="E689"/>
      <c r="F689"/>
      <c r="G689"/>
      <c r="H689"/>
      <c r="I689"/>
      <c r="J689"/>
      <c r="K689"/>
      <c r="L689"/>
      <c r="M689"/>
      <c r="N689"/>
      <c r="O689"/>
    </row>
    <row r="690" spans="4:15" x14ac:dyDescent="0.2">
      <c r="D690"/>
      <c r="E690"/>
      <c r="F690"/>
      <c r="G690"/>
      <c r="H690"/>
      <c r="I690"/>
      <c r="J690"/>
      <c r="K690"/>
      <c r="L690"/>
      <c r="M690"/>
      <c r="N690"/>
      <c r="O690"/>
    </row>
    <row r="691" spans="4:15" x14ac:dyDescent="0.2">
      <c r="D691"/>
      <c r="E691"/>
      <c r="F691"/>
      <c r="G691"/>
      <c r="H691"/>
      <c r="I691"/>
      <c r="J691"/>
      <c r="K691"/>
      <c r="L691"/>
      <c r="M691"/>
      <c r="N691"/>
      <c r="O691"/>
    </row>
    <row r="692" spans="4:15" x14ac:dyDescent="0.2">
      <c r="D692"/>
      <c r="E692"/>
      <c r="F692"/>
      <c r="G692"/>
      <c r="H692"/>
      <c r="I692"/>
      <c r="J692"/>
      <c r="K692"/>
      <c r="L692"/>
      <c r="M692"/>
      <c r="N692"/>
      <c r="O692"/>
    </row>
    <row r="693" spans="4:15" x14ac:dyDescent="0.2">
      <c r="D693"/>
      <c r="E693"/>
      <c r="F693"/>
      <c r="G693"/>
      <c r="H693"/>
      <c r="I693"/>
      <c r="J693"/>
      <c r="K693"/>
      <c r="L693"/>
      <c r="M693"/>
      <c r="N693"/>
      <c r="O693"/>
    </row>
    <row r="694" spans="4:15" x14ac:dyDescent="0.2">
      <c r="D694"/>
      <c r="E694"/>
      <c r="F694"/>
      <c r="G694"/>
      <c r="H694"/>
      <c r="I694"/>
      <c r="J694"/>
      <c r="K694"/>
      <c r="L694"/>
      <c r="M694"/>
      <c r="N694"/>
      <c r="O694"/>
    </row>
    <row r="695" spans="4:15" x14ac:dyDescent="0.2">
      <c r="D695"/>
      <c r="E695"/>
      <c r="F695"/>
      <c r="G695"/>
      <c r="H695"/>
      <c r="I695"/>
      <c r="J695"/>
      <c r="K695"/>
      <c r="L695"/>
      <c r="M695"/>
      <c r="N695"/>
      <c r="O695"/>
    </row>
    <row r="696" spans="4:15" x14ac:dyDescent="0.2">
      <c r="D696"/>
      <c r="E696"/>
      <c r="F696"/>
      <c r="G696"/>
      <c r="H696"/>
      <c r="I696"/>
      <c r="J696"/>
      <c r="K696"/>
      <c r="L696"/>
      <c r="M696"/>
      <c r="N696"/>
      <c r="O696"/>
    </row>
    <row r="697" spans="4:15" x14ac:dyDescent="0.2">
      <c r="D697"/>
      <c r="E697"/>
      <c r="F697"/>
      <c r="G697"/>
      <c r="H697"/>
      <c r="I697"/>
      <c r="J697"/>
      <c r="K697"/>
      <c r="L697"/>
      <c r="M697"/>
      <c r="N697"/>
      <c r="O697"/>
    </row>
    <row r="698" spans="4:15" x14ac:dyDescent="0.2">
      <c r="D698"/>
      <c r="E698"/>
      <c r="F698"/>
      <c r="G698"/>
      <c r="H698"/>
      <c r="I698"/>
      <c r="J698"/>
      <c r="K698"/>
      <c r="L698"/>
      <c r="M698"/>
      <c r="N698"/>
      <c r="O698"/>
    </row>
    <row r="699" spans="4:15" x14ac:dyDescent="0.2">
      <c r="D699"/>
      <c r="E699"/>
      <c r="F699"/>
      <c r="G699"/>
      <c r="H699"/>
      <c r="I699"/>
      <c r="J699"/>
      <c r="K699"/>
      <c r="L699"/>
      <c r="M699"/>
      <c r="N699"/>
      <c r="O699"/>
    </row>
    <row r="700" spans="4:15" x14ac:dyDescent="0.2">
      <c r="D700"/>
      <c r="E700"/>
      <c r="F700"/>
      <c r="G700"/>
      <c r="H700"/>
      <c r="I700"/>
      <c r="J700"/>
      <c r="K700"/>
      <c r="L700"/>
      <c r="M700"/>
      <c r="N700"/>
      <c r="O700"/>
    </row>
    <row r="701" spans="4:15" x14ac:dyDescent="0.2">
      <c r="D701"/>
      <c r="E701"/>
      <c r="F701"/>
      <c r="G701"/>
      <c r="H701"/>
      <c r="I701"/>
      <c r="J701"/>
      <c r="K701"/>
      <c r="L701"/>
      <c r="M701"/>
      <c r="N701"/>
      <c r="O701"/>
    </row>
    <row r="702" spans="4:15" x14ac:dyDescent="0.2">
      <c r="D702"/>
      <c r="E702"/>
      <c r="F702"/>
      <c r="G702"/>
      <c r="H702"/>
      <c r="I702"/>
      <c r="J702"/>
      <c r="K702"/>
      <c r="L702"/>
      <c r="M702"/>
      <c r="N702"/>
      <c r="O702"/>
    </row>
    <row r="703" spans="4:15" x14ac:dyDescent="0.2">
      <c r="D703"/>
      <c r="E703"/>
      <c r="F703"/>
      <c r="G703"/>
      <c r="H703"/>
      <c r="I703"/>
      <c r="J703"/>
      <c r="K703"/>
      <c r="L703"/>
      <c r="M703"/>
      <c r="N703"/>
      <c r="O703"/>
    </row>
    <row r="704" spans="4:15" x14ac:dyDescent="0.2">
      <c r="D704"/>
      <c r="E704"/>
      <c r="F704"/>
      <c r="G704"/>
      <c r="H704"/>
      <c r="I704"/>
      <c r="J704"/>
      <c r="K704"/>
      <c r="L704"/>
      <c r="M704"/>
      <c r="N704"/>
      <c r="O704"/>
    </row>
    <row r="705" spans="4:15" x14ac:dyDescent="0.2">
      <c r="D705"/>
      <c r="E705"/>
      <c r="F705"/>
      <c r="G705"/>
      <c r="H705"/>
      <c r="I705"/>
      <c r="J705"/>
      <c r="K705"/>
      <c r="L705"/>
      <c r="M705"/>
      <c r="N705"/>
      <c r="O705"/>
    </row>
    <row r="706" spans="4:15" x14ac:dyDescent="0.2">
      <c r="D706"/>
      <c r="E706"/>
      <c r="F706"/>
      <c r="G706"/>
      <c r="H706"/>
      <c r="I706"/>
      <c r="J706"/>
      <c r="K706"/>
      <c r="L706"/>
      <c r="M706"/>
      <c r="N706"/>
      <c r="O706"/>
    </row>
    <row r="707" spans="4:15" x14ac:dyDescent="0.2">
      <c r="D707"/>
      <c r="E707"/>
      <c r="F707"/>
      <c r="G707"/>
      <c r="H707"/>
      <c r="I707"/>
      <c r="J707"/>
      <c r="K707"/>
      <c r="L707"/>
      <c r="M707"/>
      <c r="N707"/>
      <c r="O707"/>
    </row>
    <row r="708" spans="4:15" x14ac:dyDescent="0.2">
      <c r="D708"/>
      <c r="E708"/>
      <c r="F708"/>
      <c r="G708"/>
      <c r="H708"/>
      <c r="I708"/>
      <c r="J708"/>
      <c r="K708"/>
      <c r="L708"/>
      <c r="M708"/>
      <c r="N708"/>
      <c r="O708"/>
    </row>
    <row r="709" spans="4:15" x14ac:dyDescent="0.2">
      <c r="D709"/>
      <c r="E709"/>
      <c r="F709"/>
      <c r="G709"/>
      <c r="H709"/>
      <c r="I709"/>
      <c r="J709"/>
      <c r="K709"/>
      <c r="L709"/>
      <c r="M709"/>
      <c r="N709"/>
      <c r="O709"/>
    </row>
    <row r="710" spans="4:15" x14ac:dyDescent="0.2">
      <c r="D710"/>
      <c r="E710"/>
      <c r="F710"/>
      <c r="G710"/>
      <c r="H710"/>
      <c r="I710"/>
      <c r="J710"/>
      <c r="K710"/>
      <c r="L710"/>
      <c r="M710"/>
      <c r="N710"/>
      <c r="O710"/>
    </row>
    <row r="711" spans="4:15" x14ac:dyDescent="0.2">
      <c r="D711"/>
      <c r="E711"/>
      <c r="F711"/>
      <c r="G711"/>
      <c r="H711"/>
      <c r="I711"/>
      <c r="J711"/>
      <c r="K711"/>
      <c r="L711"/>
      <c r="M711"/>
      <c r="N711"/>
      <c r="O711"/>
    </row>
    <row r="712" spans="4:15" x14ac:dyDescent="0.2">
      <c r="D712"/>
      <c r="E712"/>
      <c r="F712"/>
      <c r="G712"/>
      <c r="H712"/>
      <c r="I712"/>
      <c r="J712"/>
      <c r="K712"/>
      <c r="L712"/>
      <c r="M712"/>
      <c r="N712"/>
      <c r="O712"/>
    </row>
    <row r="713" spans="4:15" x14ac:dyDescent="0.2">
      <c r="D713"/>
      <c r="E713"/>
      <c r="F713"/>
      <c r="G713"/>
      <c r="H713"/>
      <c r="I713"/>
      <c r="J713"/>
      <c r="K713"/>
      <c r="L713"/>
      <c r="M713"/>
      <c r="N713"/>
      <c r="O713"/>
    </row>
    <row r="714" spans="4:15" x14ac:dyDescent="0.2">
      <c r="D714"/>
      <c r="E714"/>
      <c r="F714"/>
      <c r="G714"/>
      <c r="H714"/>
      <c r="I714"/>
      <c r="J714"/>
      <c r="K714"/>
      <c r="L714"/>
      <c r="M714"/>
      <c r="N714"/>
      <c r="O714"/>
    </row>
    <row r="715" spans="4:15" x14ac:dyDescent="0.2">
      <c r="D715"/>
      <c r="E715"/>
      <c r="F715"/>
      <c r="G715"/>
      <c r="H715"/>
      <c r="I715"/>
      <c r="J715"/>
      <c r="K715"/>
      <c r="L715"/>
      <c r="M715"/>
      <c r="N715"/>
      <c r="O715"/>
    </row>
    <row r="716" spans="4:15" x14ac:dyDescent="0.2">
      <c r="D716"/>
      <c r="E716"/>
      <c r="F716"/>
      <c r="G716"/>
      <c r="H716"/>
      <c r="I716"/>
      <c r="J716"/>
      <c r="K716"/>
      <c r="L716"/>
      <c r="M716"/>
      <c r="N716"/>
      <c r="O716"/>
    </row>
    <row r="717" spans="4:15" x14ac:dyDescent="0.2">
      <c r="D717"/>
      <c r="E717"/>
      <c r="F717"/>
      <c r="G717"/>
      <c r="H717"/>
      <c r="I717"/>
      <c r="J717"/>
      <c r="K717"/>
      <c r="L717"/>
      <c r="M717"/>
      <c r="N717"/>
      <c r="O717"/>
    </row>
    <row r="718" spans="4:15" x14ac:dyDescent="0.2">
      <c r="D718"/>
      <c r="E718"/>
      <c r="F718"/>
      <c r="G718"/>
      <c r="H718"/>
      <c r="I718"/>
      <c r="J718"/>
      <c r="K718"/>
      <c r="L718"/>
      <c r="M718"/>
      <c r="N718"/>
      <c r="O718"/>
    </row>
    <row r="719" spans="4:15" x14ac:dyDescent="0.2">
      <c r="D719"/>
      <c r="E719"/>
      <c r="F719"/>
      <c r="G719"/>
      <c r="H719"/>
      <c r="I719"/>
      <c r="J719"/>
      <c r="K719"/>
      <c r="L719"/>
      <c r="M719"/>
      <c r="N719"/>
      <c r="O719"/>
    </row>
    <row r="720" spans="4:15" x14ac:dyDescent="0.2">
      <c r="D720"/>
      <c r="E720"/>
      <c r="F720"/>
      <c r="G720"/>
      <c r="H720"/>
      <c r="I720"/>
      <c r="J720"/>
      <c r="K720"/>
      <c r="L720"/>
      <c r="M720"/>
      <c r="N720"/>
      <c r="O720"/>
    </row>
    <row r="721" spans="4:15" x14ac:dyDescent="0.2">
      <c r="D721"/>
      <c r="E721"/>
      <c r="F721"/>
      <c r="G721"/>
      <c r="H721"/>
      <c r="I721"/>
      <c r="J721"/>
      <c r="K721"/>
      <c r="L721"/>
      <c r="M721"/>
      <c r="N721"/>
      <c r="O721"/>
    </row>
    <row r="722" spans="4:15" x14ac:dyDescent="0.2">
      <c r="D722"/>
      <c r="E722"/>
      <c r="F722"/>
      <c r="G722"/>
      <c r="H722"/>
      <c r="I722"/>
      <c r="J722"/>
      <c r="K722"/>
      <c r="L722"/>
      <c r="M722"/>
      <c r="N722"/>
      <c r="O722"/>
    </row>
    <row r="723" spans="4:15" x14ac:dyDescent="0.2">
      <c r="D723"/>
      <c r="E723"/>
      <c r="F723"/>
      <c r="G723"/>
      <c r="H723"/>
      <c r="I723"/>
      <c r="J723"/>
      <c r="K723"/>
      <c r="L723"/>
      <c r="M723"/>
      <c r="N723"/>
      <c r="O723"/>
    </row>
    <row r="724" spans="4:15" x14ac:dyDescent="0.2">
      <c r="D724"/>
      <c r="E724"/>
      <c r="F724"/>
      <c r="G724"/>
      <c r="H724"/>
      <c r="I724"/>
      <c r="J724"/>
      <c r="K724"/>
      <c r="L724"/>
      <c r="M724"/>
      <c r="N724"/>
      <c r="O724"/>
    </row>
    <row r="725" spans="4:15" x14ac:dyDescent="0.2">
      <c r="D725"/>
      <c r="E725"/>
      <c r="F725"/>
      <c r="G725"/>
      <c r="H725"/>
      <c r="I725"/>
      <c r="J725"/>
      <c r="K725"/>
      <c r="L725"/>
      <c r="M725"/>
      <c r="N725"/>
      <c r="O725"/>
    </row>
    <row r="726" spans="4:15" x14ac:dyDescent="0.2">
      <c r="D726"/>
      <c r="E726"/>
      <c r="F726"/>
      <c r="G726"/>
      <c r="H726"/>
      <c r="I726"/>
      <c r="J726"/>
      <c r="K726"/>
      <c r="L726"/>
      <c r="M726"/>
      <c r="N726"/>
      <c r="O726"/>
    </row>
    <row r="727" spans="4:15" x14ac:dyDescent="0.2">
      <c r="D727"/>
      <c r="E727"/>
      <c r="F727"/>
      <c r="G727"/>
      <c r="H727"/>
      <c r="I727"/>
      <c r="J727"/>
      <c r="K727"/>
      <c r="L727"/>
      <c r="M727"/>
      <c r="N727"/>
      <c r="O727"/>
    </row>
    <row r="728" spans="4:15" x14ac:dyDescent="0.2">
      <c r="D728"/>
      <c r="E728"/>
      <c r="F728"/>
      <c r="G728"/>
      <c r="H728"/>
      <c r="I728"/>
      <c r="J728"/>
      <c r="K728"/>
      <c r="L728"/>
      <c r="M728"/>
      <c r="N728"/>
      <c r="O728"/>
    </row>
    <row r="729" spans="4:15" x14ac:dyDescent="0.2">
      <c r="D729"/>
      <c r="E729"/>
      <c r="F729"/>
      <c r="G729"/>
      <c r="H729"/>
      <c r="I729"/>
      <c r="J729"/>
      <c r="K729"/>
      <c r="L729"/>
      <c r="M729"/>
      <c r="N729"/>
      <c r="O729"/>
    </row>
    <row r="730" spans="4:15" x14ac:dyDescent="0.2">
      <c r="D730"/>
      <c r="E730"/>
      <c r="F730"/>
      <c r="G730"/>
      <c r="H730"/>
      <c r="I730"/>
      <c r="J730"/>
      <c r="K730"/>
      <c r="L730"/>
      <c r="M730"/>
      <c r="N730"/>
      <c r="O730"/>
    </row>
    <row r="731" spans="4:15" x14ac:dyDescent="0.2">
      <c r="D731"/>
      <c r="E731"/>
      <c r="F731"/>
      <c r="G731"/>
      <c r="H731"/>
      <c r="I731"/>
      <c r="J731"/>
      <c r="K731"/>
      <c r="L731"/>
      <c r="M731"/>
      <c r="N731"/>
      <c r="O731"/>
    </row>
    <row r="732" spans="4:15" x14ac:dyDescent="0.2">
      <c r="D732"/>
      <c r="E732"/>
      <c r="F732"/>
      <c r="G732"/>
      <c r="H732"/>
      <c r="I732"/>
      <c r="J732"/>
      <c r="K732"/>
      <c r="L732"/>
      <c r="M732"/>
      <c r="N732"/>
      <c r="O732"/>
    </row>
    <row r="733" spans="4:15" x14ac:dyDescent="0.2">
      <c r="D733"/>
      <c r="E733"/>
      <c r="F733"/>
      <c r="G733"/>
      <c r="H733"/>
      <c r="I733"/>
      <c r="J733"/>
      <c r="K733"/>
      <c r="L733"/>
      <c r="M733"/>
      <c r="N733"/>
      <c r="O733"/>
    </row>
    <row r="734" spans="4:15" x14ac:dyDescent="0.2">
      <c r="D734"/>
      <c r="E734"/>
      <c r="F734"/>
      <c r="G734"/>
      <c r="H734"/>
      <c r="I734"/>
      <c r="J734"/>
      <c r="K734"/>
      <c r="L734"/>
      <c r="M734"/>
      <c r="N734"/>
      <c r="O734"/>
    </row>
    <row r="735" spans="4:15" x14ac:dyDescent="0.2">
      <c r="D735"/>
      <c r="E735"/>
      <c r="F735"/>
      <c r="G735"/>
      <c r="H735"/>
      <c r="I735"/>
      <c r="J735"/>
      <c r="K735"/>
      <c r="L735"/>
      <c r="M735"/>
      <c r="N735"/>
      <c r="O735"/>
    </row>
    <row r="736" spans="4:15" x14ac:dyDescent="0.2">
      <c r="D736"/>
      <c r="E736"/>
      <c r="F736"/>
      <c r="G736"/>
      <c r="H736"/>
      <c r="I736"/>
      <c r="J736"/>
      <c r="K736"/>
      <c r="L736"/>
      <c r="M736"/>
      <c r="N736"/>
      <c r="O736"/>
    </row>
    <row r="737" spans="4:15" x14ac:dyDescent="0.2">
      <c r="D737"/>
      <c r="E737"/>
      <c r="F737"/>
      <c r="G737"/>
      <c r="H737"/>
      <c r="I737"/>
      <c r="J737"/>
      <c r="K737"/>
      <c r="L737"/>
      <c r="M737"/>
      <c r="N737"/>
      <c r="O737"/>
    </row>
    <row r="738" spans="4:15" x14ac:dyDescent="0.2">
      <c r="D738"/>
      <c r="E738"/>
      <c r="F738"/>
      <c r="G738"/>
      <c r="H738"/>
      <c r="I738"/>
      <c r="J738"/>
      <c r="K738"/>
      <c r="L738"/>
      <c r="M738"/>
      <c r="N738"/>
      <c r="O738"/>
    </row>
    <row r="739" spans="4:15" x14ac:dyDescent="0.2">
      <c r="D739"/>
      <c r="E739"/>
      <c r="F739"/>
      <c r="G739"/>
      <c r="H739"/>
      <c r="I739"/>
      <c r="J739"/>
      <c r="K739"/>
      <c r="L739"/>
      <c r="M739"/>
      <c r="N739"/>
      <c r="O739"/>
    </row>
    <row r="740" spans="4:15" x14ac:dyDescent="0.2">
      <c r="D740"/>
      <c r="E740"/>
      <c r="F740"/>
      <c r="G740"/>
      <c r="H740"/>
      <c r="I740"/>
      <c r="J740"/>
      <c r="K740"/>
      <c r="L740"/>
      <c r="M740"/>
      <c r="N740"/>
      <c r="O740"/>
    </row>
    <row r="741" spans="4:15" x14ac:dyDescent="0.2">
      <c r="D741"/>
      <c r="E741"/>
      <c r="F741"/>
      <c r="G741"/>
      <c r="H741"/>
      <c r="I741"/>
      <c r="J741"/>
      <c r="K741"/>
      <c r="L741"/>
      <c r="M741"/>
      <c r="N741"/>
      <c r="O741"/>
    </row>
    <row r="742" spans="4:15" x14ac:dyDescent="0.2">
      <c r="D742"/>
      <c r="E742"/>
      <c r="F742"/>
      <c r="G742"/>
      <c r="H742"/>
      <c r="I742"/>
      <c r="J742"/>
      <c r="K742"/>
      <c r="L742"/>
      <c r="M742"/>
      <c r="N742"/>
      <c r="O742"/>
    </row>
    <row r="743" spans="4:15" x14ac:dyDescent="0.2">
      <c r="D743"/>
      <c r="E743"/>
      <c r="F743"/>
      <c r="G743"/>
      <c r="H743"/>
      <c r="I743"/>
      <c r="J743"/>
      <c r="K743"/>
      <c r="L743"/>
      <c r="M743"/>
      <c r="N743"/>
      <c r="O743"/>
    </row>
    <row r="744" spans="4:15" x14ac:dyDescent="0.2">
      <c r="D744"/>
      <c r="E744"/>
      <c r="F744"/>
      <c r="G744"/>
      <c r="H744"/>
      <c r="I744"/>
      <c r="J744"/>
      <c r="K744"/>
      <c r="L744"/>
      <c r="M744"/>
      <c r="N744"/>
      <c r="O744"/>
    </row>
    <row r="745" spans="4:15" x14ac:dyDescent="0.2">
      <c r="D745"/>
      <c r="E745"/>
      <c r="F745"/>
      <c r="G745"/>
      <c r="H745"/>
      <c r="I745"/>
      <c r="J745"/>
      <c r="K745"/>
      <c r="L745"/>
      <c r="M745"/>
      <c r="N745"/>
      <c r="O745"/>
    </row>
    <row r="746" spans="4:15" x14ac:dyDescent="0.2">
      <c r="D746"/>
      <c r="E746"/>
      <c r="F746"/>
      <c r="G746"/>
      <c r="H746"/>
      <c r="I746"/>
      <c r="J746"/>
      <c r="K746"/>
      <c r="L746"/>
      <c r="M746"/>
      <c r="N746"/>
      <c r="O746"/>
    </row>
    <row r="747" spans="4:15" x14ac:dyDescent="0.2">
      <c r="D747"/>
      <c r="E747"/>
      <c r="F747"/>
      <c r="G747"/>
      <c r="H747"/>
      <c r="I747"/>
      <c r="J747"/>
      <c r="K747"/>
      <c r="L747"/>
      <c r="M747"/>
      <c r="N747"/>
      <c r="O747"/>
    </row>
    <row r="748" spans="4:15" x14ac:dyDescent="0.2">
      <c r="D748"/>
      <c r="E748"/>
      <c r="F748"/>
      <c r="G748"/>
      <c r="H748"/>
      <c r="I748"/>
      <c r="J748"/>
      <c r="K748"/>
      <c r="L748"/>
      <c r="M748"/>
      <c r="N748"/>
      <c r="O748"/>
    </row>
    <row r="749" spans="4:15" x14ac:dyDescent="0.2">
      <c r="D749"/>
      <c r="E749"/>
      <c r="F749"/>
      <c r="G749"/>
      <c r="H749"/>
      <c r="I749"/>
      <c r="J749"/>
      <c r="K749"/>
      <c r="L749"/>
      <c r="M749"/>
      <c r="N749"/>
      <c r="O749"/>
    </row>
    <row r="750" spans="4:15" x14ac:dyDescent="0.2">
      <c r="D750"/>
      <c r="E750"/>
      <c r="F750"/>
      <c r="G750"/>
      <c r="H750"/>
      <c r="I750"/>
      <c r="J750"/>
      <c r="K750"/>
      <c r="L750"/>
      <c r="M750"/>
      <c r="N750"/>
      <c r="O750"/>
    </row>
    <row r="751" spans="4:15" x14ac:dyDescent="0.2">
      <c r="D751"/>
      <c r="E751"/>
      <c r="F751"/>
      <c r="G751"/>
      <c r="H751"/>
      <c r="I751"/>
      <c r="J751"/>
      <c r="K751"/>
      <c r="L751"/>
      <c r="M751"/>
      <c r="N751"/>
      <c r="O751"/>
    </row>
    <row r="752" spans="4:15" x14ac:dyDescent="0.2">
      <c r="D752"/>
      <c r="E752"/>
      <c r="F752"/>
      <c r="G752"/>
      <c r="H752"/>
      <c r="I752"/>
      <c r="J752"/>
      <c r="K752"/>
      <c r="L752"/>
      <c r="M752"/>
      <c r="N752"/>
      <c r="O752"/>
    </row>
    <row r="753" spans="4:15" x14ac:dyDescent="0.2">
      <c r="D753"/>
      <c r="E753"/>
      <c r="F753"/>
      <c r="G753"/>
      <c r="H753"/>
      <c r="I753"/>
      <c r="J753"/>
      <c r="K753"/>
      <c r="L753"/>
      <c r="M753"/>
      <c r="N753"/>
      <c r="O753"/>
    </row>
    <row r="754" spans="4:15" x14ac:dyDescent="0.2">
      <c r="D754"/>
      <c r="E754"/>
      <c r="F754"/>
      <c r="G754"/>
      <c r="H754"/>
      <c r="I754"/>
      <c r="J754"/>
      <c r="K754"/>
      <c r="L754"/>
      <c r="M754"/>
      <c r="N754"/>
      <c r="O754"/>
    </row>
    <row r="755" spans="4:15" x14ac:dyDescent="0.2">
      <c r="D755"/>
      <c r="E755"/>
      <c r="F755"/>
      <c r="G755"/>
      <c r="H755"/>
      <c r="I755"/>
      <c r="J755"/>
      <c r="K755"/>
      <c r="L755"/>
      <c r="M755"/>
      <c r="N755"/>
      <c r="O755"/>
    </row>
    <row r="756" spans="4:15" x14ac:dyDescent="0.2">
      <c r="D756"/>
      <c r="E756"/>
      <c r="F756"/>
      <c r="G756"/>
      <c r="H756"/>
      <c r="I756"/>
      <c r="J756"/>
      <c r="K756"/>
      <c r="L756"/>
      <c r="M756"/>
      <c r="N756"/>
      <c r="O756"/>
    </row>
    <row r="757" spans="4:15" x14ac:dyDescent="0.2">
      <c r="D757"/>
      <c r="E757"/>
      <c r="F757"/>
      <c r="G757"/>
      <c r="H757"/>
      <c r="I757"/>
      <c r="J757"/>
      <c r="K757"/>
      <c r="L757"/>
      <c r="M757"/>
      <c r="N757"/>
      <c r="O757"/>
    </row>
    <row r="758" spans="4:15" x14ac:dyDescent="0.2">
      <c r="D758"/>
      <c r="E758"/>
      <c r="F758"/>
      <c r="G758"/>
      <c r="H758"/>
      <c r="I758"/>
      <c r="J758"/>
      <c r="K758"/>
      <c r="L758"/>
      <c r="M758"/>
      <c r="N758"/>
      <c r="O758"/>
    </row>
    <row r="759" spans="4:15" x14ac:dyDescent="0.2">
      <c r="D759"/>
      <c r="E759"/>
      <c r="F759"/>
      <c r="G759"/>
      <c r="H759"/>
      <c r="I759"/>
      <c r="J759"/>
      <c r="K759"/>
      <c r="L759"/>
      <c r="M759"/>
      <c r="N759"/>
      <c r="O759"/>
    </row>
    <row r="760" spans="4:15" x14ac:dyDescent="0.2">
      <c r="D760"/>
      <c r="E760"/>
      <c r="F760"/>
      <c r="G760"/>
      <c r="H760"/>
      <c r="I760"/>
      <c r="J760"/>
      <c r="K760"/>
      <c r="L760"/>
      <c r="M760"/>
      <c r="N760"/>
      <c r="O760"/>
    </row>
    <row r="761" spans="4:15" x14ac:dyDescent="0.2">
      <c r="D761"/>
      <c r="E761"/>
      <c r="F761"/>
      <c r="G761"/>
      <c r="H761"/>
      <c r="I761"/>
      <c r="J761"/>
      <c r="K761"/>
      <c r="L761"/>
      <c r="M761"/>
      <c r="N761"/>
      <c r="O761"/>
    </row>
    <row r="762" spans="4:15" x14ac:dyDescent="0.2">
      <c r="D762"/>
      <c r="E762"/>
      <c r="F762"/>
      <c r="G762"/>
      <c r="H762"/>
      <c r="I762"/>
      <c r="J762"/>
      <c r="K762"/>
      <c r="L762"/>
      <c r="M762"/>
      <c r="N762"/>
      <c r="O762"/>
    </row>
    <row r="763" spans="4:15" x14ac:dyDescent="0.2">
      <c r="D763"/>
      <c r="E763"/>
      <c r="F763"/>
      <c r="G763"/>
      <c r="H763"/>
      <c r="I763"/>
      <c r="J763"/>
      <c r="K763"/>
      <c r="L763"/>
      <c r="M763"/>
      <c r="N763"/>
      <c r="O763"/>
    </row>
    <row r="764" spans="4:15" x14ac:dyDescent="0.2">
      <c r="D764"/>
      <c r="E764"/>
      <c r="F764"/>
      <c r="G764"/>
      <c r="H764"/>
      <c r="I764"/>
      <c r="J764"/>
      <c r="K764"/>
      <c r="L764"/>
      <c r="M764"/>
      <c r="N764"/>
      <c r="O764"/>
    </row>
    <row r="765" spans="4:15" x14ac:dyDescent="0.2">
      <c r="D765"/>
      <c r="E765"/>
      <c r="F765"/>
      <c r="G765"/>
      <c r="H765"/>
      <c r="I765"/>
      <c r="J765"/>
      <c r="K765"/>
      <c r="L765"/>
      <c r="M765"/>
      <c r="N765"/>
      <c r="O765"/>
    </row>
    <row r="766" spans="4:15" x14ac:dyDescent="0.2">
      <c r="D766"/>
      <c r="E766"/>
      <c r="F766"/>
      <c r="G766"/>
      <c r="H766"/>
      <c r="I766"/>
      <c r="J766"/>
      <c r="K766"/>
      <c r="L766"/>
      <c r="M766"/>
      <c r="N766"/>
      <c r="O766"/>
    </row>
    <row r="767" spans="4:15" x14ac:dyDescent="0.2">
      <c r="D767"/>
      <c r="E767"/>
      <c r="F767"/>
      <c r="G767"/>
      <c r="H767"/>
      <c r="I767"/>
      <c r="J767"/>
      <c r="K767"/>
      <c r="L767"/>
      <c r="M767"/>
      <c r="N767"/>
      <c r="O767"/>
    </row>
    <row r="768" spans="4:15" x14ac:dyDescent="0.2">
      <c r="D768"/>
      <c r="E768"/>
      <c r="F768"/>
      <c r="G768"/>
      <c r="H768"/>
      <c r="I768"/>
      <c r="J768"/>
      <c r="K768"/>
      <c r="L768"/>
      <c r="M768"/>
      <c r="N768"/>
      <c r="O768"/>
    </row>
    <row r="769" spans="4:15" x14ac:dyDescent="0.2">
      <c r="D769"/>
      <c r="E769"/>
      <c r="F769"/>
      <c r="G769"/>
      <c r="H769"/>
      <c r="I769"/>
      <c r="J769"/>
      <c r="K769"/>
      <c r="L769"/>
      <c r="M769"/>
      <c r="N769"/>
      <c r="O769"/>
    </row>
    <row r="770" spans="4:15" x14ac:dyDescent="0.2">
      <c r="D770"/>
      <c r="E770"/>
      <c r="F770"/>
      <c r="G770"/>
      <c r="H770"/>
      <c r="I770"/>
      <c r="J770"/>
      <c r="K770"/>
      <c r="L770"/>
      <c r="M770"/>
      <c r="N770"/>
      <c r="O770"/>
    </row>
    <row r="771" spans="4:15" x14ac:dyDescent="0.2">
      <c r="D771"/>
      <c r="E771"/>
      <c r="F771"/>
      <c r="G771"/>
      <c r="H771"/>
      <c r="I771"/>
      <c r="J771"/>
      <c r="K771"/>
      <c r="L771"/>
      <c r="M771"/>
      <c r="N771"/>
      <c r="O771"/>
    </row>
    <row r="772" spans="4:15" x14ac:dyDescent="0.2">
      <c r="D772"/>
      <c r="E772"/>
      <c r="F772"/>
      <c r="G772"/>
      <c r="H772"/>
      <c r="I772"/>
      <c r="J772"/>
      <c r="K772"/>
      <c r="L772"/>
      <c r="M772"/>
      <c r="N772"/>
      <c r="O772"/>
    </row>
    <row r="773" spans="4:15" x14ac:dyDescent="0.2">
      <c r="D773"/>
      <c r="E773"/>
      <c r="F773"/>
      <c r="G773"/>
      <c r="H773"/>
      <c r="I773"/>
      <c r="J773"/>
      <c r="K773"/>
      <c r="L773"/>
      <c r="M773"/>
      <c r="N773"/>
      <c r="O773"/>
    </row>
    <row r="774" spans="4:15" x14ac:dyDescent="0.2">
      <c r="D774"/>
      <c r="E774"/>
      <c r="F774"/>
      <c r="G774"/>
      <c r="H774"/>
      <c r="I774"/>
      <c r="J774"/>
      <c r="K774"/>
      <c r="L774"/>
      <c r="M774"/>
      <c r="N774"/>
      <c r="O774"/>
    </row>
    <row r="775" spans="4:15" x14ac:dyDescent="0.2">
      <c r="D775"/>
      <c r="E775"/>
      <c r="F775"/>
      <c r="G775"/>
      <c r="H775"/>
      <c r="I775"/>
      <c r="J775"/>
      <c r="K775"/>
      <c r="L775"/>
      <c r="M775"/>
      <c r="N775"/>
      <c r="O775"/>
    </row>
    <row r="776" spans="4:15" x14ac:dyDescent="0.2">
      <c r="D776"/>
      <c r="E776"/>
      <c r="F776"/>
      <c r="G776"/>
      <c r="H776"/>
      <c r="I776"/>
      <c r="J776"/>
      <c r="K776"/>
      <c r="L776"/>
      <c r="M776"/>
      <c r="N776"/>
      <c r="O776"/>
    </row>
    <row r="777" spans="4:15" x14ac:dyDescent="0.2">
      <c r="D777"/>
      <c r="E777"/>
      <c r="F777"/>
      <c r="G777"/>
      <c r="H777"/>
      <c r="I777"/>
      <c r="J777"/>
      <c r="K777"/>
      <c r="L777"/>
      <c r="M777"/>
      <c r="N777"/>
      <c r="O777"/>
    </row>
    <row r="778" spans="4:15" x14ac:dyDescent="0.2">
      <c r="D778"/>
      <c r="E778"/>
      <c r="F778"/>
      <c r="G778"/>
      <c r="H778"/>
      <c r="I778"/>
      <c r="J778"/>
      <c r="K778"/>
      <c r="L778"/>
      <c r="M778"/>
      <c r="N778"/>
      <c r="O778"/>
    </row>
    <row r="779" spans="4:15" x14ac:dyDescent="0.2">
      <c r="D779"/>
      <c r="E779"/>
      <c r="F779"/>
      <c r="G779"/>
      <c r="H779"/>
      <c r="I779"/>
      <c r="J779"/>
      <c r="K779"/>
      <c r="L779"/>
      <c r="M779"/>
      <c r="N779"/>
      <c r="O779"/>
    </row>
    <row r="780" spans="4:15" x14ac:dyDescent="0.2">
      <c r="D780"/>
      <c r="E780"/>
      <c r="F780"/>
      <c r="G780"/>
      <c r="H780"/>
      <c r="I780"/>
      <c r="J780"/>
      <c r="K780"/>
      <c r="L780"/>
      <c r="M780"/>
      <c r="N780"/>
      <c r="O780"/>
    </row>
    <row r="781" spans="4:15" x14ac:dyDescent="0.2">
      <c r="D781"/>
      <c r="E781"/>
      <c r="F781"/>
      <c r="G781"/>
      <c r="H781"/>
      <c r="I781"/>
      <c r="J781"/>
      <c r="K781"/>
      <c r="L781"/>
      <c r="M781"/>
      <c r="N781"/>
      <c r="O781"/>
    </row>
    <row r="782" spans="4:15" x14ac:dyDescent="0.2">
      <c r="D782"/>
      <c r="E782"/>
      <c r="F782"/>
      <c r="G782"/>
      <c r="H782"/>
      <c r="I782"/>
      <c r="J782"/>
      <c r="K782"/>
      <c r="L782"/>
      <c r="M782"/>
      <c r="N782"/>
      <c r="O782"/>
    </row>
    <row r="783" spans="4:15" x14ac:dyDescent="0.2">
      <c r="D783"/>
      <c r="E783"/>
      <c r="F783"/>
      <c r="G783"/>
      <c r="H783"/>
      <c r="I783"/>
      <c r="J783"/>
      <c r="K783"/>
      <c r="L783"/>
      <c r="M783"/>
      <c r="N783"/>
      <c r="O783"/>
    </row>
    <row r="784" spans="4:15" x14ac:dyDescent="0.2">
      <c r="D784"/>
      <c r="E784"/>
      <c r="F784"/>
      <c r="G784"/>
      <c r="H784"/>
      <c r="I784"/>
      <c r="J784"/>
      <c r="K784"/>
      <c r="L784"/>
      <c r="M784"/>
      <c r="N784"/>
      <c r="O784"/>
    </row>
    <row r="785" spans="4:15" x14ac:dyDescent="0.2">
      <c r="D785"/>
      <c r="E785"/>
      <c r="F785"/>
      <c r="G785"/>
      <c r="H785"/>
      <c r="I785"/>
      <c r="J785"/>
      <c r="K785"/>
      <c r="L785"/>
      <c r="M785"/>
      <c r="N785"/>
      <c r="O785"/>
    </row>
    <row r="786" spans="4:15" x14ac:dyDescent="0.2">
      <c r="D786"/>
      <c r="E786"/>
      <c r="F786"/>
      <c r="G786"/>
      <c r="H786"/>
      <c r="I786"/>
      <c r="J786"/>
      <c r="K786"/>
      <c r="L786"/>
      <c r="M786"/>
      <c r="N786"/>
      <c r="O786"/>
    </row>
    <row r="787" spans="4:15" x14ac:dyDescent="0.2">
      <c r="D787"/>
      <c r="E787"/>
      <c r="F787"/>
      <c r="G787"/>
      <c r="H787"/>
      <c r="I787"/>
      <c r="J787"/>
      <c r="K787"/>
      <c r="L787"/>
      <c r="M787"/>
      <c r="N787"/>
      <c r="O787"/>
    </row>
    <row r="788" spans="4:15" x14ac:dyDescent="0.2">
      <c r="D788"/>
      <c r="E788"/>
      <c r="F788"/>
      <c r="G788"/>
      <c r="H788"/>
      <c r="I788"/>
      <c r="J788"/>
      <c r="K788"/>
      <c r="L788"/>
      <c r="M788"/>
      <c r="N788"/>
      <c r="O788"/>
    </row>
    <row r="789" spans="4:15" x14ac:dyDescent="0.2">
      <c r="D789"/>
      <c r="E789"/>
      <c r="F789"/>
      <c r="G789"/>
      <c r="H789"/>
      <c r="I789"/>
      <c r="J789"/>
      <c r="K789"/>
      <c r="L789"/>
      <c r="M789"/>
      <c r="N789"/>
      <c r="O789"/>
    </row>
    <row r="790" spans="4:15" x14ac:dyDescent="0.2">
      <c r="D790"/>
      <c r="E790"/>
      <c r="F790"/>
      <c r="G790"/>
      <c r="H790"/>
      <c r="I790"/>
      <c r="J790"/>
      <c r="K790"/>
      <c r="L790"/>
      <c r="M790"/>
      <c r="N790"/>
      <c r="O790"/>
    </row>
    <row r="791" spans="4:15" x14ac:dyDescent="0.2">
      <c r="D791"/>
      <c r="E791"/>
      <c r="F791"/>
      <c r="G791"/>
      <c r="H791"/>
      <c r="I791"/>
      <c r="J791"/>
      <c r="K791"/>
      <c r="L791"/>
      <c r="M791"/>
      <c r="N791"/>
      <c r="O791"/>
    </row>
    <row r="792" spans="4:15" x14ac:dyDescent="0.2">
      <c r="D792"/>
      <c r="E792"/>
      <c r="F792"/>
      <c r="G792"/>
      <c r="H792"/>
      <c r="I792"/>
      <c r="J792"/>
      <c r="K792"/>
      <c r="L792"/>
      <c r="M792"/>
      <c r="N792"/>
      <c r="O792"/>
    </row>
    <row r="793" spans="4:15" x14ac:dyDescent="0.2">
      <c r="D793"/>
      <c r="E793"/>
      <c r="F793"/>
      <c r="G793"/>
      <c r="H793"/>
      <c r="I793"/>
      <c r="J793"/>
      <c r="K793"/>
      <c r="L793"/>
      <c r="M793"/>
      <c r="N793"/>
      <c r="O793"/>
    </row>
    <row r="794" spans="4:15" x14ac:dyDescent="0.2">
      <c r="D794"/>
      <c r="E794"/>
      <c r="F794"/>
      <c r="G794"/>
      <c r="H794"/>
      <c r="I794"/>
      <c r="J794"/>
      <c r="K794"/>
      <c r="L794"/>
      <c r="M794"/>
      <c r="N794"/>
      <c r="O794"/>
    </row>
    <row r="795" spans="4:15" x14ac:dyDescent="0.2">
      <c r="D795"/>
      <c r="E795"/>
      <c r="F795"/>
      <c r="G795"/>
      <c r="H795"/>
      <c r="I795"/>
      <c r="J795"/>
      <c r="K795"/>
      <c r="L795"/>
      <c r="M795"/>
      <c r="N795"/>
      <c r="O795"/>
    </row>
    <row r="796" spans="4:15" x14ac:dyDescent="0.2">
      <c r="D796"/>
      <c r="E796"/>
      <c r="F796"/>
      <c r="G796"/>
      <c r="H796"/>
      <c r="I796"/>
      <c r="J796"/>
      <c r="K796"/>
      <c r="L796"/>
      <c r="M796"/>
      <c r="N796"/>
      <c r="O796"/>
    </row>
    <row r="797" spans="4:15" x14ac:dyDescent="0.2">
      <c r="D797"/>
      <c r="E797"/>
      <c r="F797"/>
      <c r="G797"/>
      <c r="H797"/>
      <c r="I797"/>
      <c r="J797"/>
      <c r="K797"/>
      <c r="L797"/>
      <c r="M797"/>
      <c r="N797"/>
      <c r="O797"/>
    </row>
    <row r="798" spans="4:15" x14ac:dyDescent="0.2">
      <c r="D798"/>
      <c r="E798"/>
      <c r="F798"/>
      <c r="G798"/>
      <c r="H798"/>
      <c r="I798"/>
      <c r="J798"/>
      <c r="K798"/>
      <c r="L798"/>
      <c r="M798"/>
      <c r="N798"/>
      <c r="O798"/>
    </row>
    <row r="799" spans="4:15" x14ac:dyDescent="0.2">
      <c r="D799"/>
      <c r="E799"/>
      <c r="F799"/>
      <c r="G799"/>
      <c r="H799"/>
      <c r="I799"/>
      <c r="J799"/>
      <c r="K799"/>
      <c r="L799"/>
      <c r="M799"/>
      <c r="N799"/>
      <c r="O799"/>
    </row>
    <row r="800" spans="4:15" x14ac:dyDescent="0.2">
      <c r="D800"/>
      <c r="E800"/>
      <c r="F800"/>
      <c r="G800"/>
      <c r="H800"/>
      <c r="I800"/>
      <c r="J800"/>
      <c r="K800"/>
      <c r="L800"/>
      <c r="M800"/>
      <c r="N800"/>
      <c r="O800"/>
    </row>
    <row r="801" spans="4:15" x14ac:dyDescent="0.2">
      <c r="D801"/>
      <c r="E801"/>
      <c r="F801"/>
      <c r="G801"/>
      <c r="H801"/>
      <c r="I801"/>
      <c r="J801"/>
      <c r="K801"/>
      <c r="L801"/>
      <c r="M801"/>
      <c r="N801"/>
      <c r="O801"/>
    </row>
    <row r="802" spans="4:15" x14ac:dyDescent="0.2">
      <c r="D802"/>
      <c r="E802"/>
      <c r="F802"/>
      <c r="G802"/>
      <c r="H802"/>
      <c r="I802"/>
      <c r="J802"/>
      <c r="K802"/>
      <c r="L802"/>
      <c r="M802"/>
      <c r="N802"/>
      <c r="O802"/>
    </row>
    <row r="803" spans="4:15" x14ac:dyDescent="0.2">
      <c r="D803"/>
      <c r="E803"/>
      <c r="F803"/>
      <c r="G803"/>
      <c r="H803"/>
      <c r="I803"/>
      <c r="J803"/>
      <c r="K803"/>
      <c r="L803"/>
      <c r="M803"/>
      <c r="N803"/>
      <c r="O803"/>
    </row>
    <row r="804" spans="4:15" x14ac:dyDescent="0.2">
      <c r="D804"/>
      <c r="E804"/>
      <c r="F804"/>
      <c r="G804"/>
      <c r="H804"/>
      <c r="I804"/>
      <c r="J804"/>
      <c r="K804"/>
      <c r="L804"/>
      <c r="M804"/>
      <c r="N804"/>
      <c r="O804"/>
    </row>
    <row r="805" spans="4:15" x14ac:dyDescent="0.2">
      <c r="D805"/>
      <c r="E805"/>
      <c r="F805"/>
      <c r="G805"/>
      <c r="H805"/>
      <c r="I805"/>
      <c r="J805"/>
      <c r="K805"/>
      <c r="L805"/>
      <c r="M805"/>
      <c r="N805"/>
      <c r="O805"/>
    </row>
    <row r="806" spans="4:15" x14ac:dyDescent="0.2">
      <c r="D806"/>
      <c r="E806"/>
      <c r="F806"/>
      <c r="G806"/>
      <c r="H806"/>
      <c r="I806"/>
      <c r="J806"/>
      <c r="K806"/>
      <c r="L806"/>
      <c r="M806"/>
      <c r="N806"/>
      <c r="O806"/>
    </row>
    <row r="807" spans="4:15" x14ac:dyDescent="0.2">
      <c r="D807"/>
      <c r="E807"/>
      <c r="F807"/>
      <c r="G807"/>
      <c r="H807"/>
      <c r="I807"/>
      <c r="J807"/>
      <c r="K807"/>
      <c r="L807"/>
      <c r="M807"/>
      <c r="N807"/>
      <c r="O807"/>
    </row>
    <row r="808" spans="4:15" x14ac:dyDescent="0.2">
      <c r="D808"/>
      <c r="E808"/>
      <c r="F808"/>
      <c r="G808"/>
      <c r="H808"/>
      <c r="I808"/>
      <c r="J808"/>
      <c r="K808"/>
      <c r="L808"/>
      <c r="M808"/>
      <c r="N808"/>
      <c r="O808"/>
    </row>
    <row r="809" spans="4:15" x14ac:dyDescent="0.2">
      <c r="D809"/>
      <c r="E809"/>
      <c r="F809"/>
      <c r="G809"/>
      <c r="H809"/>
      <c r="I809"/>
      <c r="J809"/>
      <c r="K809"/>
      <c r="L809"/>
      <c r="M809"/>
      <c r="N809"/>
      <c r="O809"/>
    </row>
    <row r="810" spans="4:15" x14ac:dyDescent="0.2">
      <c r="D810"/>
      <c r="E810"/>
      <c r="F810"/>
      <c r="G810"/>
      <c r="H810"/>
      <c r="I810"/>
      <c r="J810"/>
      <c r="K810"/>
      <c r="L810"/>
      <c r="M810"/>
      <c r="N810"/>
      <c r="O810"/>
    </row>
    <row r="811" spans="4:15" x14ac:dyDescent="0.2">
      <c r="D811"/>
      <c r="E811"/>
      <c r="F811"/>
      <c r="G811"/>
      <c r="H811"/>
      <c r="I811"/>
      <c r="J811"/>
      <c r="K811"/>
      <c r="L811"/>
      <c r="M811"/>
      <c r="N811"/>
      <c r="O811"/>
    </row>
    <row r="812" spans="4:15" x14ac:dyDescent="0.2">
      <c r="D812"/>
      <c r="E812"/>
      <c r="F812"/>
      <c r="G812"/>
      <c r="H812"/>
      <c r="I812"/>
      <c r="J812"/>
      <c r="K812"/>
      <c r="L812"/>
      <c r="M812"/>
      <c r="N812"/>
      <c r="O812"/>
    </row>
    <row r="813" spans="4:15" x14ac:dyDescent="0.2">
      <c r="D813"/>
      <c r="E813"/>
      <c r="F813"/>
      <c r="G813"/>
      <c r="H813"/>
      <c r="I813"/>
      <c r="J813"/>
      <c r="K813"/>
      <c r="L813"/>
      <c r="M813"/>
      <c r="N813"/>
      <c r="O813"/>
    </row>
    <row r="814" spans="4:15" x14ac:dyDescent="0.2">
      <c r="D814"/>
      <c r="E814"/>
      <c r="F814"/>
      <c r="G814"/>
      <c r="H814"/>
      <c r="I814"/>
      <c r="J814"/>
      <c r="K814"/>
      <c r="L814"/>
      <c r="M814"/>
      <c r="N814"/>
      <c r="O814"/>
    </row>
    <row r="815" spans="4:15" x14ac:dyDescent="0.2">
      <c r="D815"/>
      <c r="E815"/>
      <c r="F815"/>
      <c r="G815"/>
      <c r="H815"/>
      <c r="I815"/>
      <c r="J815"/>
      <c r="K815"/>
      <c r="L815"/>
      <c r="M815"/>
      <c r="N815"/>
      <c r="O815"/>
    </row>
    <row r="816" spans="4:15" x14ac:dyDescent="0.2">
      <c r="D816"/>
      <c r="E816"/>
      <c r="F816"/>
      <c r="G816"/>
      <c r="H816"/>
      <c r="I816"/>
      <c r="J816"/>
      <c r="K816"/>
      <c r="L816"/>
      <c r="M816"/>
      <c r="N816"/>
      <c r="O816"/>
    </row>
    <row r="817" spans="4:15" x14ac:dyDescent="0.2">
      <c r="D817"/>
      <c r="E817"/>
      <c r="F817"/>
      <c r="G817"/>
      <c r="H817"/>
      <c r="I817"/>
      <c r="J817"/>
      <c r="K817"/>
      <c r="L817"/>
      <c r="M817"/>
      <c r="N817"/>
      <c r="O817"/>
    </row>
    <row r="818" spans="4:15" x14ac:dyDescent="0.2">
      <c r="D818"/>
      <c r="E818"/>
      <c r="F818"/>
      <c r="G818"/>
      <c r="H818"/>
      <c r="I818"/>
      <c r="J818"/>
      <c r="K818"/>
      <c r="L818"/>
      <c r="M818"/>
      <c r="N818"/>
      <c r="O818"/>
    </row>
    <row r="819" spans="4:15" x14ac:dyDescent="0.2">
      <c r="D819"/>
      <c r="E819"/>
      <c r="F819"/>
      <c r="G819"/>
      <c r="H819"/>
      <c r="I819"/>
      <c r="J819"/>
      <c r="K819"/>
      <c r="L819"/>
      <c r="M819"/>
      <c r="N819"/>
      <c r="O819"/>
    </row>
    <row r="820" spans="4:15" x14ac:dyDescent="0.2">
      <c r="D820"/>
      <c r="E820"/>
      <c r="F820"/>
      <c r="G820"/>
      <c r="H820"/>
      <c r="I820"/>
      <c r="J820"/>
      <c r="K820"/>
      <c r="L820"/>
      <c r="M820"/>
      <c r="N820"/>
      <c r="O820"/>
    </row>
    <row r="821" spans="4:15" x14ac:dyDescent="0.2">
      <c r="D821"/>
      <c r="E821"/>
      <c r="F821"/>
      <c r="G821"/>
      <c r="H821"/>
      <c r="I821"/>
      <c r="J821"/>
      <c r="K821"/>
      <c r="L821"/>
      <c r="M821"/>
      <c r="N821"/>
      <c r="O821"/>
    </row>
    <row r="822" spans="4:15" x14ac:dyDescent="0.2">
      <c r="D822"/>
      <c r="E822"/>
      <c r="F822"/>
      <c r="G822"/>
      <c r="H822"/>
      <c r="I822"/>
      <c r="J822"/>
      <c r="K822"/>
      <c r="L822"/>
      <c r="M822"/>
      <c r="N822"/>
      <c r="O822"/>
    </row>
    <row r="823" spans="4:15" x14ac:dyDescent="0.2">
      <c r="D823"/>
      <c r="E823"/>
      <c r="F823"/>
      <c r="G823"/>
      <c r="H823"/>
      <c r="I823"/>
      <c r="J823"/>
      <c r="K823"/>
      <c r="L823"/>
      <c r="M823"/>
      <c r="N823"/>
      <c r="O823"/>
    </row>
    <row r="824" spans="4:15" x14ac:dyDescent="0.2">
      <c r="D824"/>
      <c r="E824"/>
      <c r="F824"/>
      <c r="G824"/>
      <c r="H824"/>
      <c r="I824"/>
      <c r="J824"/>
      <c r="K824"/>
      <c r="L824"/>
      <c r="M824"/>
      <c r="N824"/>
      <c r="O824"/>
    </row>
    <row r="825" spans="4:15" x14ac:dyDescent="0.2">
      <c r="D825"/>
      <c r="E825"/>
      <c r="F825"/>
      <c r="G825"/>
      <c r="H825"/>
      <c r="I825"/>
      <c r="J825"/>
      <c r="K825"/>
      <c r="L825"/>
      <c r="M825"/>
      <c r="N825"/>
      <c r="O825"/>
    </row>
    <row r="826" spans="4:15" x14ac:dyDescent="0.2">
      <c r="D826"/>
      <c r="E826"/>
      <c r="F826"/>
      <c r="G826"/>
      <c r="H826"/>
      <c r="I826"/>
      <c r="J826"/>
      <c r="K826"/>
      <c r="L826"/>
      <c r="M826"/>
      <c r="N826"/>
      <c r="O826"/>
    </row>
    <row r="827" spans="4:15" x14ac:dyDescent="0.2">
      <c r="D827"/>
      <c r="E827"/>
      <c r="F827"/>
      <c r="G827"/>
      <c r="H827"/>
      <c r="I827"/>
      <c r="J827"/>
      <c r="K827"/>
      <c r="L827"/>
      <c r="M827"/>
      <c r="N827"/>
      <c r="O827"/>
    </row>
    <row r="828" spans="4:15" x14ac:dyDescent="0.2">
      <c r="D828"/>
      <c r="E828"/>
      <c r="F828"/>
      <c r="G828"/>
      <c r="H828"/>
      <c r="I828"/>
      <c r="J828"/>
      <c r="K828"/>
      <c r="L828"/>
      <c r="M828"/>
      <c r="N828"/>
      <c r="O828"/>
    </row>
    <row r="829" spans="4:15" x14ac:dyDescent="0.2">
      <c r="D829"/>
      <c r="E829"/>
      <c r="F829"/>
      <c r="G829"/>
      <c r="H829"/>
      <c r="I829"/>
      <c r="J829"/>
      <c r="K829"/>
      <c r="L829"/>
      <c r="M829"/>
      <c r="N829"/>
      <c r="O829"/>
    </row>
    <row r="830" spans="4:15" x14ac:dyDescent="0.2">
      <c r="D830"/>
      <c r="E830"/>
      <c r="F830"/>
      <c r="G830"/>
      <c r="H830"/>
      <c r="I830"/>
      <c r="J830"/>
      <c r="K830"/>
      <c r="L830"/>
      <c r="M830"/>
      <c r="N830"/>
      <c r="O830"/>
    </row>
    <row r="831" spans="4:15" x14ac:dyDescent="0.2">
      <c r="D831"/>
      <c r="E831"/>
      <c r="F831"/>
      <c r="G831"/>
      <c r="H831"/>
      <c r="I831"/>
      <c r="J831"/>
      <c r="K831"/>
      <c r="L831"/>
      <c r="M831"/>
      <c r="N831"/>
      <c r="O831"/>
    </row>
    <row r="832" spans="4:15" x14ac:dyDescent="0.2">
      <c r="D832"/>
      <c r="E832"/>
      <c r="F832"/>
      <c r="G832"/>
      <c r="H832"/>
      <c r="I832"/>
      <c r="J832"/>
      <c r="K832"/>
      <c r="L832"/>
      <c r="M832"/>
      <c r="N832"/>
      <c r="O832"/>
    </row>
    <row r="833" spans="4:15" x14ac:dyDescent="0.2">
      <c r="D833"/>
      <c r="E833"/>
      <c r="F833"/>
      <c r="G833"/>
      <c r="H833"/>
      <c r="I833"/>
      <c r="J833"/>
      <c r="K833"/>
      <c r="L833"/>
      <c r="M833"/>
      <c r="N833"/>
      <c r="O833"/>
    </row>
    <row r="834" spans="4:15" x14ac:dyDescent="0.2">
      <c r="D834"/>
      <c r="E834"/>
      <c r="F834"/>
      <c r="G834"/>
      <c r="H834"/>
      <c r="I834"/>
      <c r="J834"/>
      <c r="K834"/>
      <c r="L834"/>
      <c r="M834"/>
      <c r="N834"/>
      <c r="O834"/>
    </row>
    <row r="835" spans="4:15" x14ac:dyDescent="0.2">
      <c r="D835"/>
      <c r="E835"/>
      <c r="F835"/>
      <c r="G835"/>
      <c r="H835"/>
      <c r="I835"/>
      <c r="J835"/>
      <c r="K835"/>
      <c r="L835"/>
      <c r="M835"/>
      <c r="N835"/>
      <c r="O835"/>
    </row>
    <row r="836" spans="4:15" x14ac:dyDescent="0.2">
      <c r="D836"/>
      <c r="E836"/>
      <c r="F836"/>
      <c r="G836"/>
      <c r="H836"/>
      <c r="I836"/>
      <c r="J836"/>
      <c r="K836"/>
      <c r="L836"/>
      <c r="M836"/>
      <c r="N836"/>
      <c r="O836"/>
    </row>
    <row r="837" spans="4:15" x14ac:dyDescent="0.2">
      <c r="D837"/>
      <c r="E837"/>
      <c r="F837"/>
      <c r="G837"/>
      <c r="H837"/>
      <c r="I837"/>
      <c r="J837"/>
      <c r="K837"/>
      <c r="L837"/>
      <c r="M837"/>
      <c r="N837"/>
      <c r="O837"/>
    </row>
    <row r="838" spans="4:15" x14ac:dyDescent="0.2">
      <c r="D838"/>
      <c r="E838"/>
      <c r="F838"/>
      <c r="G838"/>
      <c r="H838"/>
      <c r="I838"/>
      <c r="J838"/>
      <c r="K838"/>
      <c r="L838"/>
      <c r="M838"/>
      <c r="N838"/>
      <c r="O838"/>
    </row>
    <row r="839" spans="4:15" x14ac:dyDescent="0.2">
      <c r="D839"/>
      <c r="E839"/>
      <c r="F839"/>
      <c r="G839"/>
      <c r="H839"/>
      <c r="I839"/>
      <c r="J839"/>
      <c r="K839"/>
      <c r="L839"/>
      <c r="M839"/>
      <c r="N839"/>
      <c r="O839"/>
    </row>
    <row r="840" spans="4:15" x14ac:dyDescent="0.2">
      <c r="D840"/>
      <c r="E840"/>
      <c r="F840"/>
      <c r="G840"/>
      <c r="H840"/>
      <c r="I840"/>
      <c r="J840"/>
      <c r="K840"/>
      <c r="L840"/>
      <c r="M840"/>
      <c r="N840"/>
      <c r="O840"/>
    </row>
    <row r="841" spans="4:15" x14ac:dyDescent="0.2">
      <c r="D841"/>
      <c r="E841"/>
      <c r="F841"/>
      <c r="G841"/>
      <c r="H841"/>
      <c r="I841"/>
      <c r="J841"/>
      <c r="K841"/>
      <c r="L841"/>
      <c r="M841"/>
      <c r="N841"/>
      <c r="O841"/>
    </row>
    <row r="842" spans="4:15" x14ac:dyDescent="0.2">
      <c r="D842"/>
      <c r="E842"/>
      <c r="F842"/>
      <c r="G842"/>
      <c r="H842"/>
      <c r="I842"/>
      <c r="J842"/>
      <c r="K842"/>
      <c r="L842"/>
      <c r="M842"/>
      <c r="N842"/>
      <c r="O842"/>
    </row>
    <row r="843" spans="4:15" x14ac:dyDescent="0.2">
      <c r="D843"/>
      <c r="E843"/>
      <c r="F843"/>
      <c r="G843"/>
      <c r="H843"/>
      <c r="I843"/>
      <c r="J843"/>
      <c r="K843"/>
      <c r="L843"/>
      <c r="M843"/>
      <c r="N843"/>
      <c r="O843"/>
    </row>
    <row r="844" spans="4:15" x14ac:dyDescent="0.2">
      <c r="D844"/>
      <c r="E844"/>
      <c r="F844"/>
      <c r="G844"/>
      <c r="H844"/>
      <c r="I844"/>
      <c r="J844"/>
      <c r="K844"/>
      <c r="L844"/>
      <c r="M844"/>
      <c r="N844"/>
      <c r="O844"/>
    </row>
    <row r="845" spans="4:15" x14ac:dyDescent="0.2">
      <c r="D845"/>
      <c r="E845"/>
      <c r="F845"/>
      <c r="G845"/>
      <c r="H845"/>
      <c r="I845"/>
      <c r="J845"/>
      <c r="K845"/>
      <c r="L845"/>
      <c r="M845"/>
      <c r="N845"/>
      <c r="O845"/>
    </row>
    <row r="846" spans="4:15" x14ac:dyDescent="0.2">
      <c r="D846"/>
      <c r="E846"/>
      <c r="F846"/>
      <c r="G846"/>
      <c r="H846"/>
      <c r="I846"/>
      <c r="J846"/>
      <c r="K846"/>
      <c r="L846"/>
      <c r="M846"/>
      <c r="N846"/>
      <c r="O846"/>
    </row>
    <row r="847" spans="4:15" x14ac:dyDescent="0.2">
      <c r="D847"/>
      <c r="E847"/>
      <c r="F847"/>
      <c r="G847"/>
      <c r="H847"/>
      <c r="I847"/>
      <c r="J847"/>
      <c r="K847"/>
      <c r="L847"/>
      <c r="M847"/>
      <c r="N847"/>
      <c r="O847"/>
    </row>
    <row r="848" spans="4:15" x14ac:dyDescent="0.2">
      <c r="D848"/>
      <c r="E848"/>
      <c r="F848"/>
      <c r="G848"/>
      <c r="H848"/>
      <c r="I848"/>
      <c r="J848"/>
      <c r="K848"/>
      <c r="L848"/>
      <c r="M848"/>
      <c r="N848"/>
      <c r="O848"/>
    </row>
    <row r="849" spans="4:15" x14ac:dyDescent="0.2">
      <c r="D849"/>
      <c r="E849"/>
      <c r="F849"/>
      <c r="G849"/>
      <c r="H849"/>
      <c r="I849"/>
      <c r="J849"/>
      <c r="K849"/>
      <c r="L849"/>
      <c r="M849"/>
      <c r="N849"/>
      <c r="O849"/>
    </row>
    <row r="850" spans="4:15" x14ac:dyDescent="0.2">
      <c r="D850"/>
      <c r="E850"/>
      <c r="F850"/>
      <c r="G850"/>
      <c r="H850"/>
      <c r="I850"/>
      <c r="J850"/>
      <c r="K850"/>
      <c r="L850"/>
      <c r="M850"/>
      <c r="N850"/>
      <c r="O850"/>
    </row>
    <row r="851" spans="4:15" x14ac:dyDescent="0.2">
      <c r="D851"/>
      <c r="E851"/>
      <c r="F851"/>
      <c r="G851"/>
      <c r="H851"/>
      <c r="I851"/>
      <c r="J851"/>
      <c r="K851"/>
      <c r="L851"/>
      <c r="M851"/>
      <c r="N851"/>
      <c r="O851"/>
    </row>
    <row r="852" spans="4:15" x14ac:dyDescent="0.2">
      <c r="D852"/>
      <c r="E852"/>
      <c r="F852"/>
      <c r="G852"/>
      <c r="H852"/>
      <c r="I852"/>
      <c r="J852"/>
      <c r="K852"/>
      <c r="L852"/>
      <c r="M852"/>
      <c r="N852"/>
      <c r="O852"/>
    </row>
    <row r="853" spans="4:15" x14ac:dyDescent="0.2">
      <c r="D853"/>
      <c r="E853"/>
      <c r="F853"/>
      <c r="G853"/>
      <c r="H853"/>
      <c r="I853"/>
      <c r="J853"/>
      <c r="K853"/>
      <c r="L853"/>
      <c r="M853"/>
      <c r="N853"/>
      <c r="O853"/>
    </row>
    <row r="854" spans="4:15" x14ac:dyDescent="0.2">
      <c r="D854"/>
      <c r="E854"/>
      <c r="F854"/>
      <c r="G854"/>
      <c r="H854"/>
      <c r="I854"/>
      <c r="J854"/>
      <c r="K854"/>
      <c r="L854"/>
      <c r="M854"/>
      <c r="N854"/>
      <c r="O854"/>
    </row>
    <row r="855" spans="4:15" x14ac:dyDescent="0.2">
      <c r="D855"/>
      <c r="E855"/>
      <c r="F855"/>
      <c r="G855"/>
      <c r="H855"/>
      <c r="I855"/>
      <c r="J855"/>
      <c r="K855"/>
      <c r="L855"/>
      <c r="M855"/>
      <c r="N855"/>
      <c r="O855"/>
    </row>
    <row r="856" spans="4:15" x14ac:dyDescent="0.2">
      <c r="D856"/>
      <c r="E856"/>
      <c r="F856"/>
      <c r="G856"/>
      <c r="H856"/>
      <c r="I856"/>
      <c r="J856"/>
      <c r="K856"/>
      <c r="L856"/>
      <c r="M856"/>
      <c r="N856"/>
      <c r="O856"/>
    </row>
    <row r="857" spans="4:15" x14ac:dyDescent="0.2">
      <c r="D857"/>
      <c r="E857"/>
      <c r="F857"/>
      <c r="G857"/>
      <c r="H857"/>
      <c r="I857"/>
      <c r="J857"/>
      <c r="K857"/>
      <c r="L857"/>
      <c r="M857"/>
      <c r="N857"/>
      <c r="O857"/>
    </row>
    <row r="858" spans="4:15" x14ac:dyDescent="0.2">
      <c r="D858"/>
      <c r="E858"/>
      <c r="F858"/>
      <c r="G858"/>
      <c r="H858"/>
      <c r="I858"/>
      <c r="J858"/>
      <c r="K858"/>
      <c r="L858"/>
      <c r="M858"/>
      <c r="N858"/>
      <c r="O858"/>
    </row>
    <row r="859" spans="4:15" x14ac:dyDescent="0.2">
      <c r="D859"/>
      <c r="E859"/>
      <c r="F859"/>
      <c r="G859"/>
      <c r="H859"/>
      <c r="I859"/>
      <c r="J859"/>
      <c r="K859"/>
      <c r="L859"/>
      <c r="M859"/>
      <c r="N859"/>
      <c r="O859"/>
    </row>
    <row r="860" spans="4:15" x14ac:dyDescent="0.2">
      <c r="D860"/>
      <c r="E860"/>
      <c r="F860"/>
      <c r="G860"/>
      <c r="H860"/>
      <c r="I860"/>
      <c r="J860"/>
      <c r="K860"/>
      <c r="L860"/>
      <c r="M860"/>
      <c r="N860"/>
      <c r="O860"/>
    </row>
    <row r="861" spans="4:15" x14ac:dyDescent="0.2">
      <c r="D861"/>
      <c r="E861"/>
      <c r="F861"/>
      <c r="G861"/>
      <c r="H861"/>
      <c r="I861"/>
      <c r="J861"/>
      <c r="K861"/>
      <c r="L861"/>
      <c r="M861"/>
      <c r="N861"/>
      <c r="O861"/>
    </row>
    <row r="862" spans="4:15" x14ac:dyDescent="0.2">
      <c r="D862"/>
      <c r="E862"/>
      <c r="F862"/>
      <c r="G862"/>
      <c r="H862"/>
      <c r="I862"/>
      <c r="J862"/>
      <c r="K862"/>
      <c r="L862"/>
      <c r="M862"/>
      <c r="N862"/>
      <c r="O862"/>
    </row>
    <row r="863" spans="4:15" x14ac:dyDescent="0.2">
      <c r="D863"/>
      <c r="E863"/>
      <c r="F863"/>
      <c r="G863"/>
      <c r="H863"/>
      <c r="I863"/>
      <c r="J863"/>
      <c r="K863"/>
      <c r="L863"/>
      <c r="M863"/>
      <c r="N863"/>
      <c r="O863"/>
    </row>
    <row r="864" spans="4:15" x14ac:dyDescent="0.2">
      <c r="D864"/>
      <c r="E864"/>
      <c r="F864"/>
      <c r="G864"/>
      <c r="H864"/>
      <c r="I864"/>
      <c r="J864"/>
      <c r="K864"/>
      <c r="L864"/>
      <c r="M864"/>
      <c r="N864"/>
      <c r="O864"/>
    </row>
    <row r="865" spans="4:15" x14ac:dyDescent="0.2">
      <c r="D865"/>
      <c r="E865"/>
      <c r="F865"/>
      <c r="G865"/>
      <c r="H865"/>
      <c r="I865"/>
      <c r="J865"/>
      <c r="K865"/>
      <c r="L865"/>
      <c r="M865"/>
      <c r="N865"/>
      <c r="O865"/>
    </row>
    <row r="866" spans="4:15" x14ac:dyDescent="0.2">
      <c r="D866"/>
      <c r="E866"/>
      <c r="F866"/>
      <c r="G866"/>
      <c r="H866"/>
      <c r="I866"/>
      <c r="J866"/>
      <c r="K866"/>
      <c r="L866"/>
      <c r="M866"/>
      <c r="N866"/>
      <c r="O866"/>
    </row>
    <row r="867" spans="4:15" x14ac:dyDescent="0.2">
      <c r="D867"/>
      <c r="E867"/>
      <c r="F867"/>
      <c r="G867"/>
      <c r="H867"/>
      <c r="I867"/>
      <c r="J867"/>
      <c r="K867"/>
      <c r="L867"/>
      <c r="M867"/>
      <c r="N867"/>
      <c r="O867"/>
    </row>
    <row r="868" spans="4:15" x14ac:dyDescent="0.2">
      <c r="D868"/>
      <c r="E868"/>
      <c r="F868"/>
      <c r="G868"/>
      <c r="H868"/>
      <c r="I868"/>
      <c r="J868"/>
      <c r="K868"/>
      <c r="L868"/>
      <c r="M868"/>
      <c r="N868"/>
      <c r="O868"/>
    </row>
    <row r="869" spans="4:15" x14ac:dyDescent="0.2">
      <c r="D869"/>
      <c r="E869"/>
      <c r="F869"/>
      <c r="G869"/>
      <c r="H869"/>
      <c r="I869"/>
      <c r="J869"/>
      <c r="K869"/>
      <c r="L869"/>
      <c r="M869"/>
      <c r="N869"/>
      <c r="O869"/>
    </row>
    <row r="870" spans="4:15" x14ac:dyDescent="0.2">
      <c r="D870"/>
      <c r="E870"/>
      <c r="F870"/>
      <c r="G870"/>
      <c r="H870"/>
      <c r="I870"/>
      <c r="J870"/>
      <c r="K870"/>
      <c r="L870"/>
      <c r="M870"/>
      <c r="N870"/>
      <c r="O870"/>
    </row>
    <row r="871" spans="4:15" x14ac:dyDescent="0.2">
      <c r="D871"/>
      <c r="E871"/>
      <c r="F871"/>
      <c r="G871"/>
      <c r="H871"/>
      <c r="I871"/>
      <c r="J871"/>
      <c r="K871"/>
      <c r="L871"/>
      <c r="M871"/>
      <c r="N871"/>
      <c r="O871"/>
    </row>
    <row r="872" spans="4:15" x14ac:dyDescent="0.2">
      <c r="D872"/>
      <c r="E872"/>
      <c r="F872"/>
      <c r="G872"/>
      <c r="H872"/>
      <c r="I872"/>
      <c r="J872"/>
      <c r="K872"/>
      <c r="L872"/>
      <c r="M872"/>
      <c r="N872"/>
      <c r="O872"/>
    </row>
    <row r="873" spans="4:15" x14ac:dyDescent="0.2">
      <c r="D873"/>
      <c r="E873"/>
      <c r="F873"/>
      <c r="G873"/>
      <c r="H873"/>
      <c r="I873"/>
      <c r="J873"/>
      <c r="K873"/>
      <c r="L873"/>
      <c r="M873"/>
      <c r="N873"/>
      <c r="O873"/>
    </row>
    <row r="874" spans="4:15" x14ac:dyDescent="0.2">
      <c r="D874"/>
      <c r="E874"/>
      <c r="F874"/>
      <c r="G874"/>
      <c r="H874"/>
      <c r="I874"/>
      <c r="J874"/>
      <c r="K874"/>
      <c r="L874"/>
      <c r="M874"/>
      <c r="N874"/>
      <c r="O874"/>
    </row>
    <row r="875" spans="4:15" x14ac:dyDescent="0.2">
      <c r="D875"/>
      <c r="E875"/>
      <c r="F875"/>
      <c r="G875"/>
      <c r="H875"/>
      <c r="I875"/>
      <c r="J875"/>
      <c r="K875"/>
      <c r="L875"/>
      <c r="M875"/>
      <c r="N875"/>
      <c r="O875"/>
    </row>
    <row r="876" spans="4:15" x14ac:dyDescent="0.2">
      <c r="D876"/>
      <c r="E876"/>
      <c r="F876"/>
      <c r="G876"/>
      <c r="H876"/>
      <c r="I876"/>
      <c r="J876"/>
      <c r="K876"/>
      <c r="L876"/>
      <c r="M876"/>
      <c r="N876"/>
      <c r="O876"/>
    </row>
    <row r="877" spans="4:15" x14ac:dyDescent="0.2">
      <c r="D877"/>
      <c r="E877"/>
      <c r="F877"/>
      <c r="G877"/>
      <c r="H877"/>
      <c r="I877"/>
      <c r="J877"/>
      <c r="K877"/>
      <c r="L877"/>
      <c r="M877"/>
      <c r="N877"/>
      <c r="O877"/>
    </row>
    <row r="878" spans="4:15" x14ac:dyDescent="0.2">
      <c r="D878"/>
      <c r="E878"/>
      <c r="F878"/>
      <c r="G878"/>
      <c r="H878"/>
      <c r="I878"/>
      <c r="J878"/>
      <c r="K878"/>
      <c r="L878"/>
      <c r="M878"/>
      <c r="N878"/>
      <c r="O878"/>
    </row>
    <row r="879" spans="4:15" x14ac:dyDescent="0.2">
      <c r="D879"/>
      <c r="E879"/>
      <c r="F879"/>
      <c r="G879"/>
      <c r="H879"/>
      <c r="I879"/>
      <c r="J879"/>
      <c r="K879"/>
      <c r="L879"/>
      <c r="M879"/>
      <c r="N879"/>
      <c r="O879"/>
    </row>
    <row r="880" spans="4:15" x14ac:dyDescent="0.2">
      <c r="D880"/>
      <c r="E880"/>
      <c r="F880"/>
      <c r="G880"/>
      <c r="H880"/>
      <c r="I880"/>
      <c r="J880"/>
      <c r="K880"/>
      <c r="L880"/>
      <c r="M880"/>
      <c r="N880"/>
      <c r="O880"/>
    </row>
    <row r="881" spans="4:15" x14ac:dyDescent="0.2">
      <c r="D881"/>
      <c r="E881"/>
      <c r="F881"/>
      <c r="G881"/>
      <c r="H881"/>
      <c r="I881"/>
      <c r="J881"/>
      <c r="K881"/>
      <c r="L881"/>
      <c r="M881"/>
      <c r="N881"/>
      <c r="O881"/>
    </row>
    <row r="882" spans="4:15" x14ac:dyDescent="0.2">
      <c r="D882"/>
      <c r="E882"/>
      <c r="F882"/>
      <c r="G882"/>
      <c r="H882"/>
      <c r="I882"/>
      <c r="J882"/>
      <c r="K882"/>
      <c r="L882"/>
      <c r="M882"/>
      <c r="N882"/>
      <c r="O882"/>
    </row>
    <row r="883" spans="4:15" x14ac:dyDescent="0.2">
      <c r="D883"/>
      <c r="E883"/>
      <c r="F883"/>
      <c r="G883"/>
      <c r="H883"/>
      <c r="I883"/>
      <c r="J883"/>
      <c r="K883"/>
      <c r="L883"/>
      <c r="M883"/>
      <c r="N883"/>
      <c r="O883"/>
    </row>
    <row r="884" spans="4:15" x14ac:dyDescent="0.2">
      <c r="D884"/>
      <c r="E884"/>
      <c r="F884"/>
      <c r="G884"/>
      <c r="H884"/>
      <c r="I884"/>
      <c r="J884"/>
      <c r="K884"/>
      <c r="L884"/>
      <c r="M884"/>
      <c r="N884"/>
      <c r="O884"/>
    </row>
    <row r="885" spans="4:15" x14ac:dyDescent="0.2">
      <c r="D885"/>
      <c r="E885"/>
      <c r="F885"/>
      <c r="G885"/>
      <c r="H885"/>
      <c r="I885"/>
      <c r="J885"/>
      <c r="K885"/>
      <c r="L885"/>
      <c r="M885"/>
      <c r="N885"/>
      <c r="O885"/>
    </row>
    <row r="886" spans="4:15" x14ac:dyDescent="0.2">
      <c r="D886"/>
      <c r="E886"/>
      <c r="F886"/>
      <c r="G886"/>
      <c r="H886"/>
      <c r="I886"/>
      <c r="J886"/>
      <c r="K886"/>
      <c r="L886"/>
      <c r="M886"/>
      <c r="N886"/>
      <c r="O886"/>
    </row>
    <row r="887" spans="4:15" x14ac:dyDescent="0.2">
      <c r="D887"/>
      <c r="E887"/>
      <c r="F887"/>
      <c r="G887"/>
      <c r="H887"/>
      <c r="I887"/>
      <c r="J887"/>
      <c r="K887"/>
      <c r="L887"/>
      <c r="M887"/>
      <c r="N887"/>
      <c r="O887"/>
    </row>
    <row r="888" spans="4:15" x14ac:dyDescent="0.2">
      <c r="D888"/>
      <c r="E888"/>
      <c r="F888"/>
      <c r="G888"/>
      <c r="H888"/>
      <c r="I888"/>
      <c r="J888"/>
      <c r="K888"/>
      <c r="L888"/>
      <c r="M888"/>
      <c r="N888"/>
      <c r="O888"/>
    </row>
    <row r="889" spans="4:15" x14ac:dyDescent="0.2">
      <c r="D889"/>
      <c r="E889"/>
      <c r="F889"/>
      <c r="G889"/>
      <c r="H889"/>
      <c r="I889"/>
      <c r="J889"/>
      <c r="K889"/>
      <c r="L889"/>
      <c r="M889"/>
      <c r="N889"/>
      <c r="O889"/>
    </row>
    <row r="890" spans="4:15" x14ac:dyDescent="0.2">
      <c r="D890"/>
      <c r="E890"/>
      <c r="F890"/>
      <c r="G890"/>
      <c r="H890"/>
      <c r="I890"/>
      <c r="J890"/>
      <c r="K890"/>
      <c r="L890"/>
      <c r="M890"/>
      <c r="N890"/>
      <c r="O890"/>
    </row>
    <row r="891" spans="4:15" x14ac:dyDescent="0.2">
      <c r="D891"/>
      <c r="E891"/>
      <c r="F891"/>
      <c r="G891"/>
      <c r="H891"/>
      <c r="I891"/>
      <c r="J891"/>
      <c r="K891"/>
      <c r="L891"/>
      <c r="M891"/>
      <c r="N891"/>
      <c r="O891"/>
    </row>
    <row r="892" spans="4:15" x14ac:dyDescent="0.2">
      <c r="D892"/>
      <c r="E892"/>
      <c r="F892"/>
      <c r="G892"/>
      <c r="H892"/>
      <c r="I892"/>
      <c r="J892"/>
      <c r="K892"/>
      <c r="L892"/>
      <c r="M892"/>
      <c r="N892"/>
      <c r="O892"/>
    </row>
    <row r="893" spans="4:15" x14ac:dyDescent="0.2">
      <c r="D893"/>
      <c r="E893"/>
      <c r="F893"/>
      <c r="G893"/>
      <c r="H893"/>
      <c r="I893"/>
      <c r="J893"/>
      <c r="K893"/>
      <c r="L893"/>
      <c r="M893"/>
      <c r="N893"/>
      <c r="O893"/>
    </row>
    <row r="894" spans="4:15" x14ac:dyDescent="0.2">
      <c r="D894"/>
      <c r="E894"/>
      <c r="F894"/>
      <c r="G894"/>
      <c r="H894"/>
      <c r="I894"/>
      <c r="J894"/>
      <c r="K894"/>
      <c r="L894"/>
      <c r="M894"/>
      <c r="N894"/>
      <c r="O894"/>
    </row>
    <row r="895" spans="4:15" x14ac:dyDescent="0.2">
      <c r="D895"/>
      <c r="E895"/>
      <c r="F895"/>
      <c r="G895"/>
      <c r="H895"/>
      <c r="I895"/>
      <c r="J895"/>
      <c r="K895"/>
      <c r="L895"/>
      <c r="M895"/>
      <c r="N895"/>
      <c r="O895"/>
    </row>
    <row r="896" spans="4:15" x14ac:dyDescent="0.2">
      <c r="D896"/>
      <c r="E896"/>
      <c r="F896"/>
      <c r="G896"/>
      <c r="H896"/>
      <c r="I896"/>
      <c r="J896"/>
      <c r="K896"/>
      <c r="L896"/>
      <c r="M896"/>
      <c r="N896"/>
      <c r="O896"/>
    </row>
    <row r="897" spans="4:15" x14ac:dyDescent="0.2">
      <c r="D897"/>
      <c r="E897"/>
      <c r="F897"/>
      <c r="G897"/>
      <c r="H897"/>
      <c r="I897"/>
      <c r="J897"/>
      <c r="K897"/>
      <c r="L897"/>
      <c r="M897"/>
      <c r="N897"/>
      <c r="O897"/>
    </row>
    <row r="898" spans="4:15" x14ac:dyDescent="0.2">
      <c r="D898"/>
      <c r="E898"/>
      <c r="F898"/>
      <c r="G898"/>
      <c r="H898"/>
      <c r="I898"/>
      <c r="J898"/>
      <c r="K898"/>
      <c r="L898"/>
      <c r="M898"/>
      <c r="N898"/>
      <c r="O898"/>
    </row>
    <row r="899" spans="4:15" x14ac:dyDescent="0.2">
      <c r="D899"/>
      <c r="E899"/>
      <c r="F899"/>
      <c r="G899"/>
      <c r="H899"/>
      <c r="I899"/>
      <c r="J899"/>
      <c r="K899"/>
      <c r="L899"/>
      <c r="M899"/>
      <c r="N899"/>
      <c r="O899"/>
    </row>
    <row r="900" spans="4:15" x14ac:dyDescent="0.2">
      <c r="D900"/>
      <c r="E900"/>
      <c r="F900"/>
      <c r="G900"/>
      <c r="H900"/>
      <c r="I900"/>
      <c r="J900"/>
      <c r="K900"/>
      <c r="L900"/>
      <c r="M900"/>
      <c r="N900"/>
      <c r="O900"/>
    </row>
    <row r="901" spans="4:15" x14ac:dyDescent="0.2">
      <c r="D901"/>
      <c r="E901"/>
      <c r="F901"/>
      <c r="G901"/>
      <c r="H901"/>
      <c r="I901"/>
      <c r="J901"/>
      <c r="K901"/>
      <c r="L901"/>
      <c r="M901"/>
      <c r="N901"/>
      <c r="O901"/>
    </row>
    <row r="902" spans="4:15" x14ac:dyDescent="0.2">
      <c r="D902"/>
      <c r="E902"/>
      <c r="F902"/>
      <c r="G902"/>
      <c r="H902"/>
      <c r="I902"/>
      <c r="J902"/>
      <c r="K902"/>
      <c r="L902"/>
      <c r="M902"/>
      <c r="N902"/>
      <c r="O902"/>
    </row>
    <row r="903" spans="4:15" x14ac:dyDescent="0.2">
      <c r="D903"/>
      <c r="E903"/>
      <c r="F903"/>
      <c r="G903"/>
      <c r="H903"/>
      <c r="I903"/>
      <c r="J903"/>
      <c r="K903"/>
      <c r="L903"/>
      <c r="M903"/>
      <c r="N903"/>
      <c r="O903"/>
    </row>
    <row r="904" spans="4:15" x14ac:dyDescent="0.2">
      <c r="D904"/>
      <c r="E904"/>
      <c r="F904"/>
      <c r="G904"/>
      <c r="H904"/>
      <c r="I904"/>
      <c r="J904"/>
      <c r="K904"/>
      <c r="L904"/>
      <c r="M904"/>
      <c r="N904"/>
      <c r="O904"/>
    </row>
    <row r="905" spans="4:15" x14ac:dyDescent="0.2">
      <c r="D905"/>
      <c r="E905"/>
      <c r="F905"/>
      <c r="G905"/>
      <c r="H905"/>
      <c r="I905"/>
      <c r="J905"/>
      <c r="K905"/>
      <c r="L905"/>
      <c r="M905"/>
      <c r="N905"/>
      <c r="O905"/>
    </row>
    <row r="906" spans="4:15" x14ac:dyDescent="0.2">
      <c r="D906"/>
      <c r="E906"/>
      <c r="F906"/>
      <c r="G906"/>
      <c r="H906"/>
      <c r="I906"/>
      <c r="J906"/>
      <c r="K906"/>
      <c r="L906"/>
      <c r="M906"/>
      <c r="N906"/>
      <c r="O906"/>
    </row>
    <row r="907" spans="4:15" x14ac:dyDescent="0.2">
      <c r="D907"/>
      <c r="E907"/>
      <c r="F907"/>
      <c r="G907"/>
      <c r="H907"/>
      <c r="I907"/>
      <c r="J907"/>
      <c r="K907"/>
      <c r="L907"/>
      <c r="M907"/>
      <c r="N907"/>
      <c r="O907"/>
    </row>
    <row r="908" spans="4:15" x14ac:dyDescent="0.2">
      <c r="D908"/>
      <c r="E908"/>
      <c r="F908"/>
      <c r="G908"/>
      <c r="H908"/>
      <c r="I908"/>
      <c r="J908"/>
      <c r="K908"/>
      <c r="L908"/>
      <c r="M908"/>
      <c r="N908"/>
      <c r="O908"/>
    </row>
    <row r="909" spans="4:15" x14ac:dyDescent="0.2">
      <c r="D909"/>
      <c r="E909"/>
      <c r="F909"/>
      <c r="G909"/>
      <c r="H909"/>
      <c r="I909"/>
      <c r="J909"/>
      <c r="K909"/>
      <c r="L909"/>
      <c r="M909"/>
      <c r="N909"/>
      <c r="O909"/>
    </row>
    <row r="910" spans="4:15" x14ac:dyDescent="0.2">
      <c r="D910"/>
      <c r="E910"/>
      <c r="F910"/>
      <c r="G910"/>
      <c r="H910"/>
      <c r="I910"/>
      <c r="J910"/>
      <c r="K910"/>
      <c r="L910"/>
      <c r="M910"/>
      <c r="N910"/>
      <c r="O910"/>
    </row>
    <row r="911" spans="4:15" x14ac:dyDescent="0.2">
      <c r="D911"/>
      <c r="E911"/>
      <c r="F911"/>
      <c r="G911"/>
      <c r="H911"/>
      <c r="I911"/>
      <c r="J911"/>
      <c r="K911"/>
      <c r="L911"/>
      <c r="M911"/>
      <c r="N911"/>
      <c r="O911"/>
    </row>
    <row r="912" spans="4:15" x14ac:dyDescent="0.2">
      <c r="D912"/>
      <c r="E912"/>
      <c r="F912"/>
      <c r="G912"/>
      <c r="H912"/>
      <c r="I912"/>
      <c r="J912"/>
      <c r="K912"/>
      <c r="L912"/>
      <c r="M912"/>
      <c r="N912"/>
      <c r="O912"/>
    </row>
    <row r="913" spans="4:15" x14ac:dyDescent="0.2">
      <c r="D913"/>
      <c r="E913"/>
      <c r="F913"/>
      <c r="G913"/>
      <c r="H913"/>
      <c r="I913"/>
      <c r="J913"/>
      <c r="K913"/>
      <c r="L913"/>
      <c r="M913"/>
      <c r="N913"/>
      <c r="O913"/>
    </row>
    <row r="914" spans="4:15" x14ac:dyDescent="0.2">
      <c r="D914"/>
      <c r="E914"/>
      <c r="F914"/>
      <c r="G914"/>
      <c r="H914"/>
      <c r="I914"/>
      <c r="J914"/>
      <c r="K914"/>
      <c r="L914"/>
      <c r="M914"/>
      <c r="N914"/>
      <c r="O914"/>
    </row>
    <row r="915" spans="4:15" x14ac:dyDescent="0.2">
      <c r="D915"/>
      <c r="E915"/>
      <c r="F915"/>
      <c r="G915"/>
      <c r="H915"/>
      <c r="I915"/>
      <c r="J915"/>
      <c r="K915"/>
      <c r="L915"/>
      <c r="M915"/>
      <c r="N915"/>
      <c r="O915"/>
    </row>
    <row r="916" spans="4:15" x14ac:dyDescent="0.2">
      <c r="D916"/>
      <c r="E916"/>
      <c r="F916"/>
      <c r="G916"/>
      <c r="H916"/>
      <c r="I916"/>
      <c r="J916"/>
      <c r="K916"/>
      <c r="L916"/>
      <c r="M916"/>
      <c r="N916"/>
      <c r="O916"/>
    </row>
    <row r="917" spans="4:15" x14ac:dyDescent="0.2">
      <c r="D917"/>
      <c r="E917"/>
      <c r="F917"/>
      <c r="G917"/>
      <c r="H917"/>
      <c r="I917"/>
      <c r="J917"/>
      <c r="K917"/>
      <c r="L917"/>
      <c r="M917"/>
      <c r="N917"/>
      <c r="O917"/>
    </row>
    <row r="918" spans="4:15" x14ac:dyDescent="0.2">
      <c r="D918"/>
      <c r="E918"/>
      <c r="F918"/>
      <c r="G918"/>
      <c r="H918"/>
      <c r="I918"/>
      <c r="J918"/>
      <c r="K918"/>
      <c r="L918"/>
      <c r="M918"/>
      <c r="N918"/>
      <c r="O918"/>
    </row>
    <row r="919" spans="4:15" x14ac:dyDescent="0.2">
      <c r="D919"/>
      <c r="E919"/>
      <c r="F919"/>
      <c r="G919"/>
      <c r="H919"/>
      <c r="I919"/>
      <c r="J919"/>
      <c r="K919"/>
      <c r="L919"/>
      <c r="M919"/>
      <c r="N919"/>
      <c r="O919"/>
    </row>
    <row r="920" spans="4:15" x14ac:dyDescent="0.2">
      <c r="D920"/>
      <c r="E920"/>
      <c r="F920"/>
      <c r="G920"/>
      <c r="H920"/>
      <c r="I920"/>
      <c r="J920"/>
      <c r="K920"/>
      <c r="L920"/>
      <c r="M920"/>
      <c r="N920"/>
      <c r="O920"/>
    </row>
    <row r="921" spans="4:15" x14ac:dyDescent="0.2">
      <c r="D921"/>
      <c r="E921"/>
      <c r="F921"/>
      <c r="G921"/>
      <c r="H921"/>
      <c r="I921"/>
      <c r="J921"/>
      <c r="K921"/>
      <c r="L921"/>
      <c r="M921"/>
      <c r="N921"/>
      <c r="O921"/>
    </row>
    <row r="922" spans="4:15" x14ac:dyDescent="0.2">
      <c r="D922"/>
      <c r="E922"/>
      <c r="F922"/>
      <c r="G922"/>
      <c r="H922"/>
      <c r="I922"/>
      <c r="J922"/>
      <c r="K922"/>
      <c r="L922"/>
      <c r="M922"/>
      <c r="N922"/>
      <c r="O922"/>
    </row>
    <row r="923" spans="4:15" x14ac:dyDescent="0.2">
      <c r="D923"/>
      <c r="E923"/>
      <c r="F923"/>
      <c r="G923"/>
      <c r="H923"/>
      <c r="I923"/>
      <c r="J923"/>
      <c r="K923"/>
      <c r="L923"/>
      <c r="M923"/>
      <c r="N923"/>
      <c r="O923"/>
    </row>
    <row r="924" spans="4:15" x14ac:dyDescent="0.2">
      <c r="D924"/>
      <c r="E924"/>
      <c r="F924"/>
      <c r="G924"/>
      <c r="H924"/>
      <c r="I924"/>
      <c r="J924"/>
      <c r="K924"/>
      <c r="L924"/>
      <c r="M924"/>
      <c r="N924"/>
      <c r="O924"/>
    </row>
    <row r="925" spans="4:15" x14ac:dyDescent="0.2">
      <c r="D925"/>
      <c r="E925"/>
      <c r="F925"/>
      <c r="G925"/>
      <c r="H925"/>
      <c r="I925"/>
      <c r="J925"/>
      <c r="K925"/>
      <c r="L925"/>
      <c r="M925"/>
      <c r="N925"/>
      <c r="O925"/>
    </row>
    <row r="926" spans="4:15" x14ac:dyDescent="0.2">
      <c r="D926"/>
      <c r="E926"/>
      <c r="F926"/>
      <c r="G926"/>
      <c r="H926"/>
      <c r="I926"/>
      <c r="J926"/>
      <c r="K926"/>
      <c r="L926"/>
      <c r="M926"/>
      <c r="N926"/>
      <c r="O926"/>
    </row>
    <row r="927" spans="4:15" x14ac:dyDescent="0.2">
      <c r="D927"/>
      <c r="E927"/>
      <c r="F927"/>
      <c r="G927"/>
      <c r="H927"/>
      <c r="I927"/>
      <c r="J927"/>
      <c r="K927"/>
      <c r="L927"/>
      <c r="M927"/>
      <c r="N927"/>
      <c r="O927"/>
    </row>
    <row r="928" spans="4:15" x14ac:dyDescent="0.2">
      <c r="D928"/>
      <c r="E928"/>
      <c r="F928"/>
      <c r="G928"/>
      <c r="H928"/>
      <c r="I928"/>
      <c r="J928"/>
      <c r="K928"/>
      <c r="L928"/>
      <c r="M928"/>
      <c r="N928"/>
      <c r="O928"/>
    </row>
    <row r="929" spans="4:15" x14ac:dyDescent="0.2">
      <c r="D929"/>
      <c r="E929"/>
      <c r="F929"/>
      <c r="G929"/>
      <c r="H929"/>
      <c r="I929"/>
      <c r="J929"/>
      <c r="K929"/>
      <c r="L929"/>
      <c r="M929"/>
      <c r="N929"/>
      <c r="O929"/>
    </row>
    <row r="930" spans="4:15" x14ac:dyDescent="0.2">
      <c r="D930"/>
      <c r="E930"/>
      <c r="F930"/>
      <c r="G930"/>
      <c r="H930"/>
      <c r="I930"/>
      <c r="J930"/>
      <c r="K930"/>
      <c r="L930"/>
      <c r="M930"/>
      <c r="N930"/>
      <c r="O930"/>
    </row>
    <row r="931" spans="4:15" x14ac:dyDescent="0.2">
      <c r="D931"/>
      <c r="E931"/>
      <c r="F931"/>
      <c r="G931"/>
      <c r="H931"/>
      <c r="I931"/>
      <c r="J931"/>
      <c r="K931"/>
      <c r="L931"/>
      <c r="M931"/>
      <c r="N931"/>
      <c r="O931"/>
    </row>
    <row r="932" spans="4:15" x14ac:dyDescent="0.2">
      <c r="D932"/>
      <c r="E932"/>
      <c r="F932"/>
      <c r="G932"/>
      <c r="H932"/>
      <c r="I932"/>
      <c r="J932"/>
      <c r="K932"/>
      <c r="L932"/>
      <c r="M932"/>
      <c r="N932"/>
      <c r="O932"/>
    </row>
    <row r="933" spans="4:15" x14ac:dyDescent="0.2">
      <c r="D933"/>
      <c r="E933"/>
      <c r="F933"/>
      <c r="G933"/>
      <c r="H933"/>
      <c r="I933"/>
      <c r="J933"/>
      <c r="K933"/>
      <c r="L933"/>
      <c r="M933"/>
      <c r="N933"/>
      <c r="O933"/>
    </row>
    <row r="934" spans="4:15" x14ac:dyDescent="0.2">
      <c r="D934"/>
      <c r="E934"/>
      <c r="F934"/>
      <c r="G934"/>
      <c r="H934"/>
      <c r="I934"/>
      <c r="J934"/>
      <c r="K934"/>
      <c r="L934"/>
      <c r="M934"/>
      <c r="N934"/>
      <c r="O934"/>
    </row>
    <row r="935" spans="4:15" x14ac:dyDescent="0.2">
      <c r="D935"/>
      <c r="E935"/>
      <c r="F935"/>
      <c r="G935"/>
      <c r="H935"/>
      <c r="I935"/>
      <c r="J935"/>
      <c r="K935"/>
      <c r="L935"/>
      <c r="M935"/>
      <c r="N935"/>
      <c r="O935"/>
    </row>
    <row r="936" spans="4:15" x14ac:dyDescent="0.2">
      <c r="D936"/>
      <c r="E936"/>
      <c r="F936"/>
      <c r="G936"/>
      <c r="H936"/>
      <c r="I936"/>
      <c r="J936"/>
      <c r="K936"/>
      <c r="L936"/>
      <c r="M936"/>
      <c r="N936"/>
      <c r="O936"/>
    </row>
    <row r="937" spans="4:15" x14ac:dyDescent="0.2">
      <c r="D937"/>
      <c r="E937"/>
      <c r="F937"/>
      <c r="G937"/>
      <c r="H937"/>
      <c r="I937"/>
      <c r="J937"/>
      <c r="K937"/>
      <c r="L937"/>
      <c r="M937"/>
      <c r="N937"/>
      <c r="O937"/>
    </row>
    <row r="938" spans="4:15" x14ac:dyDescent="0.2">
      <c r="D938"/>
      <c r="E938"/>
      <c r="F938"/>
      <c r="G938"/>
      <c r="H938"/>
      <c r="I938"/>
      <c r="J938"/>
      <c r="K938"/>
      <c r="L938"/>
      <c r="M938"/>
      <c r="N938"/>
      <c r="O938"/>
    </row>
    <row r="939" spans="4:15" x14ac:dyDescent="0.2">
      <c r="D939"/>
      <c r="E939"/>
      <c r="F939"/>
      <c r="G939"/>
      <c r="H939"/>
      <c r="I939"/>
      <c r="J939"/>
      <c r="K939"/>
      <c r="L939"/>
      <c r="M939"/>
      <c r="N939"/>
      <c r="O939"/>
    </row>
    <row r="940" spans="4:15" x14ac:dyDescent="0.2">
      <c r="D940"/>
      <c r="E940"/>
      <c r="F940"/>
      <c r="G940"/>
      <c r="H940"/>
      <c r="I940"/>
      <c r="J940"/>
      <c r="K940"/>
      <c r="L940"/>
      <c r="M940"/>
      <c r="N940"/>
      <c r="O940"/>
    </row>
    <row r="941" spans="4:15" x14ac:dyDescent="0.2">
      <c r="D941"/>
      <c r="E941"/>
      <c r="F941"/>
      <c r="G941"/>
      <c r="H941"/>
      <c r="I941"/>
      <c r="J941"/>
      <c r="K941"/>
      <c r="L941"/>
      <c r="M941"/>
      <c r="N941"/>
      <c r="O941"/>
    </row>
    <row r="942" spans="4:15" x14ac:dyDescent="0.2">
      <c r="D942"/>
      <c r="E942"/>
      <c r="F942"/>
      <c r="G942"/>
      <c r="H942"/>
      <c r="I942"/>
      <c r="J942"/>
      <c r="K942"/>
      <c r="L942"/>
      <c r="M942"/>
      <c r="N942"/>
      <c r="O942"/>
    </row>
    <row r="943" spans="4:15" x14ac:dyDescent="0.2">
      <c r="D943"/>
      <c r="E943"/>
      <c r="F943"/>
      <c r="G943"/>
      <c r="H943"/>
      <c r="I943"/>
      <c r="J943"/>
      <c r="K943"/>
      <c r="L943"/>
      <c r="M943"/>
      <c r="N943"/>
      <c r="O943"/>
    </row>
    <row r="944" spans="4:15" x14ac:dyDescent="0.2">
      <c r="D944"/>
      <c r="E944"/>
      <c r="F944"/>
      <c r="G944"/>
      <c r="H944"/>
      <c r="I944"/>
      <c r="J944"/>
      <c r="K944"/>
      <c r="L944"/>
      <c r="M944"/>
      <c r="N944"/>
      <c r="O944"/>
    </row>
    <row r="945" spans="4:15" x14ac:dyDescent="0.2">
      <c r="D945"/>
      <c r="E945"/>
      <c r="F945"/>
      <c r="G945"/>
      <c r="H945"/>
      <c r="I945"/>
      <c r="J945"/>
      <c r="K945"/>
      <c r="L945"/>
      <c r="M945"/>
      <c r="N945"/>
      <c r="O945"/>
    </row>
    <row r="946" spans="4:15" x14ac:dyDescent="0.2">
      <c r="D946"/>
      <c r="E946"/>
      <c r="F946"/>
      <c r="G946"/>
      <c r="H946"/>
      <c r="I946"/>
      <c r="J946"/>
      <c r="K946"/>
      <c r="L946"/>
      <c r="M946"/>
      <c r="N946"/>
      <c r="O946"/>
    </row>
    <row r="947" spans="4:15" x14ac:dyDescent="0.2">
      <c r="D947"/>
      <c r="E947"/>
      <c r="F947"/>
      <c r="G947"/>
      <c r="H947"/>
      <c r="I947"/>
      <c r="J947"/>
      <c r="K947"/>
      <c r="L947"/>
      <c r="M947"/>
      <c r="N947"/>
      <c r="O947"/>
    </row>
    <row r="948" spans="4:15" x14ac:dyDescent="0.2">
      <c r="D948"/>
      <c r="E948"/>
      <c r="F948"/>
      <c r="G948"/>
      <c r="H948"/>
      <c r="I948"/>
      <c r="J948"/>
      <c r="K948"/>
      <c r="L948"/>
      <c r="M948"/>
      <c r="N948"/>
      <c r="O948"/>
    </row>
    <row r="949" spans="4:15" x14ac:dyDescent="0.2">
      <c r="D949"/>
      <c r="E949"/>
      <c r="F949"/>
      <c r="G949"/>
      <c r="H949"/>
      <c r="I949"/>
      <c r="J949"/>
      <c r="K949"/>
      <c r="L949"/>
      <c r="M949"/>
      <c r="N949"/>
      <c r="O949"/>
    </row>
    <row r="950" spans="4:15" x14ac:dyDescent="0.2">
      <c r="D950"/>
      <c r="E950"/>
      <c r="F950"/>
      <c r="G950"/>
      <c r="H950"/>
      <c r="I950"/>
      <c r="J950"/>
      <c r="K950"/>
      <c r="L950"/>
      <c r="M950"/>
      <c r="N950"/>
      <c r="O950"/>
    </row>
    <row r="951" spans="4:15" x14ac:dyDescent="0.2">
      <c r="D951"/>
      <c r="E951"/>
      <c r="F951"/>
      <c r="G951"/>
      <c r="H951"/>
      <c r="I951"/>
      <c r="J951"/>
      <c r="K951"/>
      <c r="L951"/>
      <c r="M951"/>
      <c r="N951"/>
      <c r="O951"/>
    </row>
    <row r="952" spans="4:15" x14ac:dyDescent="0.2">
      <c r="D952"/>
      <c r="E952"/>
      <c r="F952"/>
      <c r="G952"/>
      <c r="H952"/>
      <c r="I952"/>
      <c r="J952"/>
      <c r="K952"/>
      <c r="L952"/>
      <c r="M952"/>
      <c r="N952"/>
      <c r="O952"/>
    </row>
    <row r="953" spans="4:15" x14ac:dyDescent="0.2">
      <c r="D953"/>
      <c r="E953"/>
      <c r="F953"/>
      <c r="G953"/>
      <c r="H953"/>
      <c r="I953"/>
      <c r="J953"/>
      <c r="K953"/>
      <c r="L953"/>
      <c r="M953"/>
      <c r="N953"/>
      <c r="O953"/>
    </row>
    <row r="954" spans="4:15" x14ac:dyDescent="0.2">
      <c r="D954"/>
      <c r="E954"/>
      <c r="F954"/>
      <c r="G954"/>
      <c r="H954"/>
      <c r="I954"/>
      <c r="J954"/>
      <c r="K954"/>
      <c r="L954"/>
      <c r="M954"/>
      <c r="N954"/>
      <c r="O954"/>
    </row>
    <row r="955" spans="4:15" x14ac:dyDescent="0.2">
      <c r="D955"/>
      <c r="E955"/>
      <c r="F955"/>
      <c r="G955"/>
      <c r="H955"/>
      <c r="I955"/>
      <c r="J955"/>
      <c r="K955"/>
      <c r="L955"/>
      <c r="M955"/>
      <c r="N955"/>
      <c r="O955"/>
    </row>
    <row r="956" spans="4:15" x14ac:dyDescent="0.2">
      <c r="D956"/>
      <c r="E956"/>
      <c r="F956"/>
      <c r="G956"/>
      <c r="H956"/>
      <c r="I956"/>
      <c r="J956"/>
      <c r="K956"/>
      <c r="L956"/>
      <c r="M956"/>
      <c r="N956"/>
      <c r="O956"/>
    </row>
    <row r="957" spans="4:15" x14ac:dyDescent="0.2">
      <c r="D957"/>
      <c r="E957"/>
      <c r="F957"/>
      <c r="G957"/>
      <c r="H957"/>
      <c r="I957"/>
      <c r="J957"/>
      <c r="K957"/>
      <c r="L957"/>
      <c r="M957"/>
      <c r="N957"/>
      <c r="O957"/>
    </row>
    <row r="958" spans="4:15" x14ac:dyDescent="0.2">
      <c r="D958"/>
      <c r="E958"/>
      <c r="F958"/>
      <c r="G958"/>
      <c r="H958"/>
      <c r="I958"/>
      <c r="J958"/>
      <c r="K958"/>
      <c r="L958"/>
      <c r="M958"/>
      <c r="N958"/>
      <c r="O958"/>
    </row>
    <row r="959" spans="4:15" x14ac:dyDescent="0.2">
      <c r="D959"/>
      <c r="E959"/>
      <c r="F959"/>
      <c r="G959"/>
      <c r="H959"/>
      <c r="I959"/>
      <c r="J959"/>
      <c r="K959"/>
      <c r="L959"/>
      <c r="M959"/>
      <c r="N959"/>
      <c r="O959"/>
    </row>
    <row r="960" spans="4:15" x14ac:dyDescent="0.2">
      <c r="D960"/>
      <c r="E960"/>
      <c r="F960"/>
      <c r="G960"/>
      <c r="H960"/>
      <c r="I960"/>
      <c r="J960"/>
      <c r="K960"/>
      <c r="L960"/>
      <c r="M960"/>
      <c r="N960"/>
      <c r="O960"/>
    </row>
    <row r="961" spans="4:15" x14ac:dyDescent="0.2">
      <c r="D961"/>
      <c r="E961"/>
      <c r="F961"/>
      <c r="G961"/>
      <c r="H961"/>
      <c r="I961"/>
      <c r="J961"/>
      <c r="K961"/>
      <c r="L961"/>
      <c r="M961"/>
      <c r="N961"/>
      <c r="O961"/>
    </row>
    <row r="962" spans="4:15" x14ac:dyDescent="0.2">
      <c r="D962"/>
      <c r="E962"/>
      <c r="F962"/>
      <c r="G962"/>
      <c r="H962"/>
      <c r="I962"/>
      <c r="J962"/>
      <c r="K962"/>
      <c r="L962"/>
      <c r="M962"/>
      <c r="N962"/>
      <c r="O962"/>
    </row>
    <row r="963" spans="4:15" x14ac:dyDescent="0.2">
      <c r="D963"/>
      <c r="E963"/>
      <c r="F963"/>
      <c r="G963"/>
      <c r="H963"/>
      <c r="I963"/>
      <c r="J963"/>
      <c r="K963"/>
      <c r="L963"/>
      <c r="M963"/>
      <c r="N963"/>
      <c r="O963"/>
    </row>
    <row r="964" spans="4:15" x14ac:dyDescent="0.2">
      <c r="D964"/>
      <c r="E964"/>
      <c r="F964"/>
      <c r="G964"/>
      <c r="H964"/>
      <c r="I964"/>
      <c r="J964"/>
      <c r="K964"/>
      <c r="L964"/>
      <c r="M964"/>
      <c r="N964"/>
      <c r="O964"/>
    </row>
    <row r="965" spans="4:15" x14ac:dyDescent="0.2">
      <c r="D965"/>
      <c r="E965"/>
      <c r="F965"/>
      <c r="G965"/>
      <c r="H965"/>
      <c r="I965"/>
      <c r="J965"/>
      <c r="K965"/>
      <c r="L965"/>
      <c r="M965"/>
      <c r="N965"/>
      <c r="O965"/>
    </row>
    <row r="966" spans="4:15" x14ac:dyDescent="0.2">
      <c r="D966"/>
      <c r="E966"/>
      <c r="F966"/>
      <c r="G966"/>
      <c r="H966"/>
      <c r="I966"/>
      <c r="J966"/>
      <c r="K966"/>
      <c r="L966"/>
      <c r="M966"/>
      <c r="N966"/>
      <c r="O966"/>
    </row>
    <row r="967" spans="4:15" x14ac:dyDescent="0.2">
      <c r="D967"/>
      <c r="E967"/>
      <c r="F967"/>
      <c r="G967"/>
      <c r="H967"/>
      <c r="I967"/>
      <c r="J967"/>
      <c r="K967"/>
      <c r="L967"/>
      <c r="M967"/>
      <c r="N967"/>
      <c r="O967"/>
    </row>
    <row r="968" spans="4:15" x14ac:dyDescent="0.2">
      <c r="D968"/>
      <c r="E968"/>
      <c r="F968"/>
      <c r="G968"/>
      <c r="H968"/>
      <c r="I968"/>
      <c r="J968"/>
      <c r="K968"/>
      <c r="L968"/>
      <c r="M968"/>
      <c r="N968"/>
      <c r="O968"/>
    </row>
    <row r="969" spans="4:15" x14ac:dyDescent="0.2">
      <c r="D969"/>
      <c r="E969"/>
      <c r="F969"/>
      <c r="G969"/>
      <c r="H969"/>
      <c r="I969"/>
      <c r="J969"/>
      <c r="K969"/>
      <c r="L969"/>
      <c r="M969"/>
      <c r="N969"/>
      <c r="O969"/>
    </row>
    <row r="970" spans="4:15" x14ac:dyDescent="0.2">
      <c r="D970"/>
      <c r="E970"/>
      <c r="F970"/>
      <c r="G970"/>
      <c r="H970"/>
      <c r="I970"/>
      <c r="J970"/>
      <c r="K970"/>
      <c r="L970"/>
      <c r="M970"/>
      <c r="N970"/>
      <c r="O970"/>
    </row>
    <row r="971" spans="4:15" x14ac:dyDescent="0.2">
      <c r="D971"/>
      <c r="E971"/>
      <c r="F971"/>
      <c r="G971"/>
      <c r="H971"/>
      <c r="I971"/>
      <c r="J971"/>
      <c r="K971"/>
      <c r="L971"/>
      <c r="M971"/>
      <c r="N971"/>
      <c r="O971"/>
    </row>
    <row r="972" spans="4:15" x14ac:dyDescent="0.2">
      <c r="D972"/>
      <c r="E972"/>
      <c r="F972"/>
      <c r="G972"/>
      <c r="H972"/>
      <c r="I972"/>
      <c r="J972"/>
      <c r="K972"/>
      <c r="L972"/>
      <c r="M972"/>
      <c r="N972"/>
      <c r="O972"/>
    </row>
    <row r="973" spans="4:15" x14ac:dyDescent="0.2">
      <c r="D973"/>
      <c r="E973"/>
      <c r="F973"/>
      <c r="G973"/>
      <c r="H973"/>
      <c r="I973"/>
      <c r="J973"/>
      <c r="K973"/>
      <c r="L973"/>
      <c r="M973"/>
      <c r="N973"/>
      <c r="O973"/>
    </row>
    <row r="974" spans="4:15" x14ac:dyDescent="0.2">
      <c r="D974"/>
      <c r="E974"/>
      <c r="F974"/>
      <c r="G974"/>
      <c r="H974"/>
      <c r="I974"/>
      <c r="J974"/>
      <c r="K974"/>
      <c r="L974"/>
      <c r="M974"/>
      <c r="N974"/>
      <c r="O974"/>
    </row>
    <row r="975" spans="4:15" x14ac:dyDescent="0.2">
      <c r="D975"/>
      <c r="E975"/>
      <c r="F975"/>
      <c r="G975"/>
      <c r="H975"/>
      <c r="I975"/>
      <c r="J975"/>
      <c r="K975"/>
      <c r="L975"/>
      <c r="M975"/>
      <c r="N975"/>
      <c r="O975"/>
    </row>
    <row r="976" spans="4:15" x14ac:dyDescent="0.2">
      <c r="D976"/>
      <c r="E976"/>
      <c r="F976"/>
      <c r="G976"/>
      <c r="H976"/>
      <c r="I976"/>
      <c r="J976"/>
      <c r="K976"/>
      <c r="L976"/>
      <c r="M976"/>
      <c r="N976"/>
      <c r="O976"/>
    </row>
    <row r="977" spans="4:15" x14ac:dyDescent="0.2">
      <c r="D977"/>
      <c r="E977"/>
      <c r="F977"/>
      <c r="G977"/>
      <c r="H977"/>
      <c r="I977"/>
      <c r="J977"/>
      <c r="K977"/>
      <c r="L977"/>
      <c r="M977"/>
      <c r="N977"/>
      <c r="O977"/>
    </row>
    <row r="978" spans="4:15" x14ac:dyDescent="0.2">
      <c r="D978"/>
      <c r="E978"/>
      <c r="F978"/>
      <c r="G978"/>
      <c r="H978"/>
      <c r="I978"/>
      <c r="J978"/>
      <c r="K978"/>
      <c r="L978"/>
      <c r="M978"/>
      <c r="N978"/>
      <c r="O978"/>
    </row>
    <row r="979" spans="4:15" x14ac:dyDescent="0.2">
      <c r="D979"/>
      <c r="E979"/>
      <c r="F979"/>
      <c r="G979"/>
      <c r="H979"/>
      <c r="I979"/>
      <c r="J979"/>
      <c r="K979"/>
      <c r="L979"/>
      <c r="M979"/>
      <c r="N979"/>
      <c r="O979"/>
    </row>
    <row r="980" spans="4:15" x14ac:dyDescent="0.2">
      <c r="D980"/>
      <c r="E980"/>
      <c r="F980"/>
      <c r="G980"/>
      <c r="H980"/>
      <c r="I980"/>
      <c r="J980"/>
      <c r="K980"/>
      <c r="L980"/>
      <c r="M980"/>
      <c r="N980"/>
      <c r="O980"/>
    </row>
    <row r="981" spans="4:15" x14ac:dyDescent="0.2">
      <c r="D981"/>
      <c r="E981"/>
      <c r="F981"/>
      <c r="G981"/>
      <c r="H981"/>
      <c r="I981"/>
      <c r="J981"/>
      <c r="K981"/>
      <c r="L981"/>
      <c r="M981"/>
      <c r="N981"/>
      <c r="O981"/>
    </row>
    <row r="982" spans="4:15" x14ac:dyDescent="0.2">
      <c r="D982"/>
      <c r="E982"/>
      <c r="F982"/>
      <c r="G982"/>
      <c r="H982"/>
      <c r="I982"/>
      <c r="J982"/>
      <c r="K982"/>
      <c r="L982"/>
      <c r="M982"/>
      <c r="N982"/>
      <c r="O982"/>
    </row>
    <row r="983" spans="4:15" x14ac:dyDescent="0.2">
      <c r="D983"/>
      <c r="E983"/>
      <c r="F983"/>
      <c r="G983"/>
      <c r="H983"/>
      <c r="I983"/>
      <c r="J983"/>
      <c r="K983"/>
      <c r="L983"/>
      <c r="M983"/>
      <c r="N983"/>
      <c r="O983"/>
    </row>
    <row r="984" spans="4:15" x14ac:dyDescent="0.2">
      <c r="D984"/>
      <c r="E984"/>
      <c r="F984"/>
      <c r="G984"/>
      <c r="H984"/>
      <c r="I984"/>
      <c r="J984"/>
      <c r="K984"/>
      <c r="L984"/>
      <c r="M984"/>
      <c r="N984"/>
      <c r="O984"/>
    </row>
    <row r="985" spans="4:15" x14ac:dyDescent="0.2">
      <c r="D985"/>
      <c r="E985"/>
      <c r="F985"/>
      <c r="G985"/>
      <c r="H985"/>
      <c r="I985"/>
      <c r="J985"/>
      <c r="K985"/>
      <c r="L985"/>
      <c r="M985"/>
      <c r="N985"/>
      <c r="O985"/>
    </row>
    <row r="986" spans="4:15" x14ac:dyDescent="0.2">
      <c r="D986"/>
      <c r="E986"/>
      <c r="F986"/>
      <c r="G986"/>
      <c r="H986"/>
      <c r="I986"/>
      <c r="J986"/>
      <c r="K986"/>
      <c r="L986"/>
      <c r="M986"/>
      <c r="N986"/>
      <c r="O986"/>
    </row>
    <row r="987" spans="4:15" x14ac:dyDescent="0.2">
      <c r="D987"/>
      <c r="E987"/>
      <c r="F987"/>
      <c r="G987"/>
      <c r="H987"/>
      <c r="I987"/>
      <c r="J987"/>
      <c r="K987"/>
      <c r="L987"/>
      <c r="M987"/>
      <c r="N987"/>
      <c r="O987"/>
    </row>
    <row r="988" spans="4:15" x14ac:dyDescent="0.2">
      <c r="D988"/>
      <c r="E988"/>
      <c r="F988"/>
      <c r="G988"/>
      <c r="H988"/>
      <c r="I988"/>
      <c r="J988"/>
      <c r="K988"/>
      <c r="L988"/>
      <c r="M988"/>
      <c r="N988"/>
      <c r="O988"/>
    </row>
    <row r="989" spans="4:15" x14ac:dyDescent="0.2">
      <c r="D989"/>
      <c r="E989"/>
      <c r="F989"/>
      <c r="G989"/>
      <c r="H989"/>
      <c r="I989"/>
      <c r="J989"/>
      <c r="K989"/>
      <c r="L989"/>
      <c r="M989"/>
      <c r="N989"/>
      <c r="O989"/>
    </row>
    <row r="990" spans="4:15" x14ac:dyDescent="0.2">
      <c r="D990"/>
      <c r="E990"/>
      <c r="F990"/>
      <c r="G990"/>
      <c r="H990"/>
      <c r="I990"/>
      <c r="J990"/>
      <c r="K990"/>
      <c r="L990"/>
      <c r="M990"/>
      <c r="N990"/>
      <c r="O990"/>
    </row>
    <row r="991" spans="4:15" x14ac:dyDescent="0.2">
      <c r="D991"/>
      <c r="E991"/>
      <c r="F991"/>
      <c r="G991"/>
      <c r="H991"/>
      <c r="I991"/>
      <c r="J991"/>
      <c r="K991"/>
      <c r="L991"/>
      <c r="M991"/>
      <c r="N991"/>
      <c r="O991"/>
    </row>
    <row r="992" spans="4:15" x14ac:dyDescent="0.2">
      <c r="D992"/>
      <c r="E992"/>
      <c r="F992"/>
      <c r="G992"/>
      <c r="H992"/>
      <c r="I992"/>
      <c r="J992"/>
      <c r="K992"/>
      <c r="L992"/>
      <c r="M992"/>
      <c r="N992"/>
      <c r="O992"/>
    </row>
    <row r="993" spans="4:15" x14ac:dyDescent="0.2">
      <c r="D993"/>
      <c r="E993"/>
      <c r="F993"/>
      <c r="G993"/>
      <c r="H993"/>
      <c r="I993"/>
      <c r="J993"/>
      <c r="K993"/>
      <c r="L993"/>
      <c r="M993"/>
      <c r="N993"/>
      <c r="O993"/>
    </row>
    <row r="994" spans="4:15" x14ac:dyDescent="0.2">
      <c r="D994"/>
      <c r="E994"/>
      <c r="F994"/>
      <c r="G994"/>
      <c r="H994"/>
      <c r="I994"/>
      <c r="J994"/>
      <c r="K994"/>
      <c r="L994"/>
      <c r="M994"/>
      <c r="N994"/>
      <c r="O994"/>
    </row>
    <row r="995" spans="4:15" x14ac:dyDescent="0.2">
      <c r="D995"/>
      <c r="E995"/>
      <c r="F995"/>
      <c r="G995"/>
      <c r="H995"/>
      <c r="I995"/>
      <c r="J995"/>
      <c r="K995"/>
      <c r="L995"/>
      <c r="M995"/>
      <c r="N995"/>
      <c r="O995"/>
    </row>
    <row r="996" spans="4:15" x14ac:dyDescent="0.2">
      <c r="D996"/>
      <c r="E996"/>
      <c r="F996"/>
      <c r="G996"/>
      <c r="H996"/>
      <c r="I996"/>
      <c r="J996"/>
      <c r="K996"/>
      <c r="L996"/>
      <c r="M996"/>
      <c r="N996"/>
      <c r="O996"/>
    </row>
    <row r="997" spans="4:15" x14ac:dyDescent="0.2">
      <c r="D997"/>
      <c r="E997"/>
      <c r="F997"/>
      <c r="G997"/>
      <c r="H997"/>
      <c r="I997"/>
      <c r="J997"/>
      <c r="K997"/>
      <c r="L997"/>
      <c r="M997"/>
      <c r="N997"/>
      <c r="O997"/>
    </row>
    <row r="998" spans="4:15" x14ac:dyDescent="0.2">
      <c r="D998"/>
      <c r="E998"/>
      <c r="F998"/>
      <c r="G998"/>
      <c r="H998"/>
      <c r="I998"/>
      <c r="J998"/>
      <c r="K998"/>
      <c r="L998"/>
      <c r="M998"/>
      <c r="N998"/>
      <c r="O998"/>
    </row>
    <row r="999" spans="4:15" x14ac:dyDescent="0.2">
      <c r="D999"/>
      <c r="E999"/>
      <c r="F999"/>
      <c r="G999"/>
      <c r="H999"/>
      <c r="I999"/>
      <c r="J999"/>
      <c r="K999"/>
      <c r="L999"/>
      <c r="M999"/>
      <c r="N999"/>
      <c r="O999"/>
    </row>
    <row r="1000" spans="4:15" x14ac:dyDescent="0.2">
      <c r="D1000"/>
      <c r="E1000"/>
      <c r="F1000"/>
      <c r="G1000"/>
      <c r="H1000"/>
      <c r="I1000"/>
      <c r="J1000"/>
      <c r="K1000"/>
      <c r="L1000"/>
      <c r="M1000"/>
      <c r="N1000"/>
      <c r="O1000"/>
    </row>
    <row r="1001" spans="4:15" x14ac:dyDescent="0.2">
      <c r="D1001"/>
      <c r="E1001"/>
      <c r="F1001"/>
      <c r="G1001"/>
      <c r="H1001"/>
      <c r="I1001"/>
      <c r="J1001"/>
      <c r="K1001"/>
      <c r="L1001"/>
      <c r="M1001"/>
      <c r="N1001"/>
      <c r="O1001"/>
    </row>
    <row r="1002" spans="4:15" x14ac:dyDescent="0.2">
      <c r="D1002"/>
      <c r="E1002"/>
      <c r="F1002"/>
      <c r="G1002"/>
      <c r="H1002"/>
      <c r="I1002"/>
      <c r="J1002"/>
      <c r="K1002"/>
      <c r="L1002"/>
      <c r="M1002"/>
      <c r="N1002"/>
      <c r="O1002"/>
    </row>
    <row r="1003" spans="4:15" x14ac:dyDescent="0.2">
      <c r="D1003"/>
      <c r="E1003"/>
      <c r="F1003"/>
      <c r="G1003"/>
      <c r="H1003"/>
      <c r="I1003"/>
      <c r="J1003"/>
      <c r="K1003"/>
      <c r="L1003"/>
      <c r="M1003"/>
      <c r="N1003"/>
      <c r="O1003"/>
    </row>
    <row r="1004" spans="4:15" x14ac:dyDescent="0.2">
      <c r="D1004"/>
      <c r="E1004"/>
      <c r="F1004"/>
      <c r="G1004"/>
      <c r="H1004"/>
      <c r="I1004"/>
      <c r="J1004"/>
      <c r="K1004"/>
      <c r="L1004"/>
      <c r="M1004"/>
      <c r="N1004"/>
      <c r="O1004"/>
    </row>
    <row r="1005" spans="4:15" x14ac:dyDescent="0.2">
      <c r="D1005"/>
      <c r="E1005"/>
      <c r="F1005"/>
      <c r="G1005"/>
      <c r="H1005"/>
      <c r="I1005"/>
      <c r="J1005"/>
      <c r="K1005"/>
      <c r="L1005"/>
      <c r="M1005"/>
      <c r="N1005"/>
      <c r="O1005"/>
    </row>
    <row r="1006" spans="4:15" x14ac:dyDescent="0.2">
      <c r="D1006"/>
      <c r="E1006"/>
      <c r="F1006"/>
      <c r="G1006"/>
      <c r="H1006"/>
      <c r="I1006"/>
      <c r="J1006"/>
      <c r="K1006"/>
      <c r="L1006"/>
      <c r="M1006"/>
      <c r="N1006"/>
      <c r="O1006"/>
    </row>
    <row r="1007" spans="4:15" x14ac:dyDescent="0.2">
      <c r="D1007"/>
      <c r="E1007"/>
      <c r="F1007"/>
      <c r="G1007"/>
      <c r="H1007"/>
      <c r="I1007"/>
      <c r="J1007"/>
      <c r="K1007"/>
      <c r="L1007"/>
      <c r="M1007"/>
      <c r="N1007"/>
      <c r="O1007"/>
    </row>
    <row r="1008" spans="4:15" x14ac:dyDescent="0.2">
      <c r="D1008"/>
      <c r="E1008"/>
      <c r="F1008"/>
      <c r="G1008"/>
      <c r="H1008"/>
      <c r="I1008"/>
      <c r="J1008"/>
      <c r="K1008"/>
      <c r="L1008"/>
      <c r="M1008"/>
      <c r="N1008"/>
      <c r="O1008"/>
    </row>
    <row r="1009" spans="4:15" x14ac:dyDescent="0.2">
      <c r="D1009"/>
      <c r="E1009"/>
      <c r="F1009"/>
      <c r="G1009"/>
      <c r="H1009"/>
      <c r="I1009"/>
      <c r="J1009"/>
      <c r="K1009"/>
      <c r="L1009"/>
      <c r="M1009"/>
      <c r="N1009"/>
      <c r="O1009"/>
    </row>
    <row r="1010" spans="4:15" x14ac:dyDescent="0.2">
      <c r="D1010"/>
      <c r="E1010"/>
      <c r="F1010"/>
      <c r="G1010"/>
      <c r="H1010"/>
      <c r="I1010"/>
      <c r="J1010"/>
      <c r="K1010"/>
      <c r="L1010"/>
      <c r="M1010"/>
      <c r="N1010"/>
      <c r="O1010"/>
    </row>
    <row r="1011" spans="4:15" x14ac:dyDescent="0.2">
      <c r="D1011"/>
      <c r="E1011"/>
      <c r="F1011"/>
      <c r="G1011"/>
      <c r="H1011"/>
      <c r="I1011"/>
      <c r="J1011"/>
      <c r="K1011"/>
      <c r="L1011"/>
      <c r="M1011"/>
      <c r="N1011"/>
      <c r="O1011"/>
    </row>
    <row r="1012" spans="4:15" x14ac:dyDescent="0.2">
      <c r="D1012"/>
      <c r="E1012"/>
      <c r="F1012"/>
      <c r="G1012"/>
      <c r="H1012"/>
      <c r="I1012"/>
      <c r="J1012"/>
      <c r="K1012"/>
      <c r="L1012"/>
      <c r="M1012"/>
      <c r="N1012"/>
      <c r="O1012"/>
    </row>
    <row r="1013" spans="4:15" x14ac:dyDescent="0.2">
      <c r="D1013"/>
      <c r="E1013"/>
      <c r="F1013"/>
      <c r="G1013"/>
      <c r="H1013"/>
      <c r="I1013"/>
      <c r="J1013"/>
      <c r="K1013"/>
      <c r="L1013"/>
      <c r="M1013"/>
      <c r="N1013"/>
      <c r="O1013"/>
    </row>
    <row r="1014" spans="4:15" x14ac:dyDescent="0.2">
      <c r="D1014"/>
      <c r="E1014"/>
      <c r="F1014"/>
      <c r="G1014"/>
      <c r="H1014"/>
      <c r="I1014"/>
      <c r="J1014"/>
      <c r="K1014"/>
      <c r="L1014"/>
      <c r="M1014"/>
      <c r="N1014"/>
      <c r="O1014"/>
    </row>
    <row r="1015" spans="4:15" x14ac:dyDescent="0.2">
      <c r="D1015"/>
      <c r="E1015"/>
      <c r="F1015"/>
      <c r="G1015"/>
      <c r="H1015"/>
      <c r="I1015"/>
      <c r="J1015"/>
      <c r="K1015"/>
      <c r="L1015"/>
      <c r="M1015"/>
      <c r="N1015"/>
      <c r="O1015"/>
    </row>
    <row r="1016" spans="4:15" x14ac:dyDescent="0.2">
      <c r="D1016"/>
      <c r="E1016"/>
      <c r="F1016"/>
      <c r="G1016"/>
      <c r="H1016"/>
      <c r="I1016"/>
      <c r="J1016"/>
      <c r="K1016"/>
      <c r="L1016"/>
      <c r="M1016"/>
      <c r="N1016"/>
      <c r="O1016"/>
    </row>
    <row r="1017" spans="4:15" x14ac:dyDescent="0.2">
      <c r="D1017"/>
      <c r="E1017"/>
      <c r="F1017"/>
      <c r="G1017"/>
      <c r="H1017"/>
      <c r="I1017"/>
      <c r="J1017"/>
      <c r="K1017"/>
      <c r="L1017"/>
      <c r="M1017"/>
      <c r="N1017"/>
      <c r="O1017"/>
    </row>
    <row r="1018" spans="4:15" x14ac:dyDescent="0.2">
      <c r="D1018"/>
      <c r="E1018"/>
      <c r="F1018"/>
      <c r="G1018"/>
      <c r="H1018"/>
      <c r="I1018"/>
      <c r="J1018"/>
      <c r="K1018"/>
      <c r="L1018"/>
      <c r="M1018"/>
      <c r="N1018"/>
      <c r="O1018"/>
    </row>
    <row r="1019" spans="4:15" x14ac:dyDescent="0.2">
      <c r="D1019"/>
      <c r="E1019"/>
      <c r="F1019"/>
      <c r="G1019"/>
      <c r="H1019"/>
      <c r="I1019"/>
      <c r="J1019"/>
      <c r="K1019"/>
      <c r="L1019"/>
      <c r="M1019"/>
      <c r="N1019"/>
      <c r="O1019"/>
    </row>
    <row r="1020" spans="4:15" x14ac:dyDescent="0.2">
      <c r="D1020"/>
      <c r="E1020"/>
      <c r="F1020"/>
      <c r="G1020"/>
      <c r="H1020"/>
      <c r="I1020"/>
      <c r="J1020"/>
      <c r="K1020"/>
      <c r="L1020"/>
      <c r="M1020"/>
      <c r="N1020"/>
      <c r="O1020"/>
    </row>
    <row r="1021" spans="4:15" x14ac:dyDescent="0.2">
      <c r="D1021"/>
      <c r="E1021"/>
      <c r="F1021"/>
      <c r="G1021"/>
      <c r="H1021"/>
      <c r="I1021"/>
      <c r="J1021"/>
      <c r="K1021"/>
      <c r="L1021"/>
      <c r="M1021"/>
      <c r="N1021"/>
      <c r="O1021"/>
    </row>
    <row r="1022" spans="4:15" x14ac:dyDescent="0.2">
      <c r="D1022"/>
      <c r="E1022"/>
      <c r="F1022"/>
      <c r="G1022"/>
      <c r="H1022"/>
      <c r="I1022"/>
      <c r="J1022"/>
      <c r="K1022"/>
      <c r="L1022"/>
      <c r="M1022"/>
      <c r="N1022"/>
      <c r="O1022"/>
    </row>
    <row r="1023" spans="4:15" x14ac:dyDescent="0.2">
      <c r="D1023"/>
      <c r="E1023"/>
      <c r="F1023"/>
      <c r="G1023"/>
      <c r="H1023"/>
      <c r="I1023"/>
      <c r="J1023"/>
      <c r="K1023"/>
      <c r="L1023"/>
      <c r="M1023"/>
      <c r="N1023"/>
      <c r="O1023"/>
    </row>
    <row r="1024" spans="4:15" x14ac:dyDescent="0.2">
      <c r="D1024"/>
      <c r="E1024"/>
      <c r="F1024"/>
      <c r="G1024"/>
      <c r="H1024"/>
      <c r="I1024"/>
      <c r="J1024"/>
      <c r="K1024"/>
      <c r="L1024"/>
      <c r="M1024"/>
      <c r="N1024"/>
      <c r="O1024"/>
    </row>
    <row r="1025" spans="4:15" x14ac:dyDescent="0.2">
      <c r="D1025"/>
      <c r="E1025"/>
      <c r="F1025"/>
      <c r="G1025"/>
      <c r="H1025"/>
      <c r="I1025"/>
      <c r="J1025"/>
      <c r="K1025"/>
      <c r="L1025"/>
      <c r="M1025"/>
      <c r="N1025"/>
      <c r="O1025"/>
    </row>
    <row r="1026" spans="4:15" x14ac:dyDescent="0.2">
      <c r="D1026"/>
      <c r="E1026"/>
      <c r="F1026"/>
      <c r="G1026"/>
      <c r="H1026"/>
      <c r="I1026"/>
      <c r="J1026"/>
      <c r="K1026"/>
      <c r="L1026"/>
      <c r="M1026"/>
      <c r="N1026"/>
      <c r="O1026"/>
    </row>
    <row r="1027" spans="4:15" x14ac:dyDescent="0.2">
      <c r="D1027"/>
      <c r="E1027"/>
      <c r="F1027"/>
      <c r="G1027"/>
      <c r="H1027"/>
      <c r="I1027"/>
      <c r="J1027"/>
      <c r="K1027"/>
      <c r="L1027"/>
      <c r="M1027"/>
      <c r="N1027"/>
      <c r="O1027"/>
    </row>
    <row r="1028" spans="4:15" x14ac:dyDescent="0.2">
      <c r="D1028"/>
      <c r="E1028"/>
      <c r="F1028"/>
      <c r="G1028"/>
      <c r="H1028"/>
      <c r="I1028"/>
      <c r="J1028"/>
      <c r="K1028"/>
      <c r="L1028"/>
      <c r="M1028"/>
      <c r="N1028"/>
      <c r="O1028"/>
    </row>
    <row r="1029" spans="4:15" x14ac:dyDescent="0.2">
      <c r="D1029"/>
      <c r="E1029"/>
      <c r="F1029"/>
      <c r="G1029"/>
      <c r="H1029"/>
      <c r="I1029"/>
      <c r="J1029"/>
      <c r="K1029"/>
      <c r="L1029"/>
      <c r="M1029"/>
      <c r="N1029"/>
      <c r="O1029"/>
    </row>
    <row r="1030" spans="4:15" x14ac:dyDescent="0.2">
      <c r="D1030"/>
      <c r="E1030"/>
      <c r="F1030"/>
      <c r="G1030"/>
      <c r="H1030"/>
      <c r="I1030"/>
      <c r="J1030"/>
      <c r="K1030"/>
      <c r="L1030"/>
      <c r="M1030"/>
      <c r="N1030"/>
      <c r="O1030"/>
    </row>
    <row r="1031" spans="4:15" x14ac:dyDescent="0.2">
      <c r="D1031"/>
      <c r="E1031"/>
      <c r="F1031"/>
      <c r="G1031"/>
      <c r="H1031"/>
      <c r="I1031"/>
      <c r="J1031"/>
      <c r="K1031"/>
      <c r="L1031"/>
      <c r="M1031"/>
      <c r="N1031"/>
      <c r="O1031"/>
    </row>
    <row r="1032" spans="4:15" x14ac:dyDescent="0.2">
      <c r="D1032"/>
      <c r="E1032"/>
      <c r="F1032"/>
      <c r="G1032"/>
      <c r="H1032"/>
      <c r="I1032"/>
      <c r="J1032"/>
      <c r="K1032"/>
      <c r="L1032"/>
      <c r="M1032"/>
      <c r="N1032"/>
      <c r="O1032"/>
    </row>
    <row r="1033" spans="4:15" x14ac:dyDescent="0.2">
      <c r="D1033"/>
      <c r="E1033"/>
      <c r="F1033"/>
      <c r="G1033"/>
      <c r="H1033"/>
      <c r="I1033"/>
      <c r="J1033"/>
      <c r="K1033"/>
      <c r="L1033"/>
      <c r="M1033"/>
      <c r="N1033"/>
      <c r="O1033"/>
    </row>
    <row r="1034" spans="4:15" x14ac:dyDescent="0.2">
      <c r="D1034"/>
      <c r="E1034"/>
      <c r="F1034"/>
      <c r="G1034"/>
      <c r="H1034"/>
      <c r="I1034"/>
      <c r="J1034"/>
      <c r="K1034"/>
      <c r="L1034"/>
      <c r="M1034"/>
      <c r="N1034"/>
      <c r="O1034"/>
    </row>
    <row r="1035" spans="4:15" x14ac:dyDescent="0.2">
      <c r="D1035"/>
      <c r="E1035"/>
      <c r="F1035"/>
      <c r="G1035"/>
      <c r="H1035"/>
      <c r="I1035"/>
      <c r="J1035"/>
      <c r="K1035"/>
      <c r="L1035"/>
      <c r="M1035"/>
      <c r="N1035"/>
      <c r="O1035"/>
    </row>
    <row r="1036" spans="4:15" x14ac:dyDescent="0.2">
      <c r="D1036"/>
      <c r="E1036"/>
      <c r="F1036"/>
      <c r="G1036"/>
      <c r="H1036"/>
      <c r="I1036"/>
      <c r="J1036"/>
      <c r="K1036"/>
      <c r="L1036"/>
      <c r="M1036"/>
      <c r="N1036"/>
      <c r="O1036"/>
    </row>
    <row r="1037" spans="4:15" x14ac:dyDescent="0.2">
      <c r="D1037"/>
      <c r="E1037"/>
      <c r="F1037"/>
      <c r="G1037"/>
      <c r="H1037"/>
      <c r="I1037"/>
      <c r="J1037"/>
      <c r="K1037"/>
      <c r="L1037"/>
      <c r="M1037"/>
      <c r="N1037"/>
      <c r="O1037"/>
    </row>
    <row r="1038" spans="4:15" x14ac:dyDescent="0.2">
      <c r="D1038"/>
      <c r="E1038"/>
      <c r="F1038"/>
      <c r="G1038"/>
      <c r="H1038"/>
      <c r="I1038"/>
      <c r="J1038"/>
      <c r="K1038"/>
      <c r="L1038"/>
      <c r="M1038"/>
      <c r="N1038"/>
      <c r="O1038"/>
    </row>
    <row r="1039" spans="4:15" x14ac:dyDescent="0.2">
      <c r="D1039"/>
      <c r="E1039"/>
      <c r="F1039"/>
      <c r="G1039"/>
      <c r="H1039"/>
      <c r="I1039"/>
      <c r="J1039"/>
      <c r="K1039"/>
      <c r="L1039"/>
      <c r="M1039"/>
      <c r="N1039"/>
      <c r="O1039"/>
    </row>
    <row r="1040" spans="4:15" x14ac:dyDescent="0.2">
      <c r="D1040"/>
      <c r="E1040"/>
      <c r="F1040"/>
      <c r="G1040"/>
      <c r="H1040"/>
      <c r="I1040"/>
      <c r="J1040"/>
      <c r="K1040"/>
      <c r="L1040"/>
      <c r="M1040"/>
      <c r="N1040"/>
      <c r="O1040"/>
    </row>
    <row r="1041" spans="4:15" x14ac:dyDescent="0.2">
      <c r="D1041"/>
      <c r="E1041"/>
      <c r="F1041"/>
      <c r="G1041"/>
      <c r="H1041"/>
      <c r="I1041"/>
      <c r="J1041"/>
      <c r="K1041"/>
      <c r="L1041"/>
      <c r="M1041"/>
      <c r="N1041"/>
      <c r="O1041"/>
    </row>
    <row r="1042" spans="4:15" x14ac:dyDescent="0.2">
      <c r="D1042"/>
      <c r="E1042"/>
      <c r="F1042"/>
      <c r="G1042"/>
      <c r="H1042"/>
      <c r="I1042"/>
      <c r="J1042"/>
      <c r="K1042"/>
      <c r="L1042"/>
      <c r="M1042"/>
      <c r="N1042"/>
      <c r="O1042"/>
    </row>
    <row r="1043" spans="4:15" x14ac:dyDescent="0.2">
      <c r="D1043"/>
      <c r="E1043"/>
      <c r="F1043"/>
      <c r="G1043"/>
      <c r="H1043"/>
      <c r="I1043"/>
      <c r="J1043"/>
      <c r="K1043"/>
      <c r="L1043"/>
      <c r="M1043"/>
      <c r="N1043"/>
      <c r="O1043"/>
    </row>
    <row r="1044" spans="4:15" x14ac:dyDescent="0.2">
      <c r="D1044"/>
      <c r="E1044"/>
      <c r="F1044"/>
      <c r="G1044"/>
      <c r="H1044"/>
      <c r="I1044"/>
      <c r="J1044"/>
      <c r="K1044"/>
      <c r="L1044"/>
      <c r="M1044"/>
      <c r="N1044"/>
      <c r="O1044"/>
    </row>
    <row r="1045" spans="4:15" x14ac:dyDescent="0.2">
      <c r="D1045"/>
      <c r="E1045"/>
      <c r="F1045"/>
      <c r="G1045"/>
      <c r="H1045"/>
      <c r="I1045"/>
      <c r="J1045"/>
      <c r="K1045"/>
      <c r="L1045"/>
      <c r="M1045"/>
      <c r="N1045"/>
      <c r="O1045"/>
    </row>
    <row r="1046" spans="4:15" x14ac:dyDescent="0.2">
      <c r="D1046"/>
      <c r="E1046"/>
      <c r="F1046"/>
      <c r="G1046"/>
      <c r="H1046"/>
      <c r="I1046"/>
      <c r="J1046"/>
      <c r="K1046"/>
      <c r="L1046"/>
      <c r="M1046"/>
      <c r="N1046"/>
      <c r="O1046"/>
    </row>
    <row r="1047" spans="4:15" x14ac:dyDescent="0.2">
      <c r="D1047"/>
      <c r="E1047"/>
      <c r="F1047"/>
      <c r="G1047"/>
      <c r="H1047"/>
      <c r="I1047"/>
      <c r="J1047"/>
      <c r="K1047"/>
      <c r="L1047"/>
      <c r="M1047"/>
      <c r="N1047"/>
      <c r="O1047"/>
    </row>
    <row r="1048" spans="4:15" x14ac:dyDescent="0.2">
      <c r="D1048"/>
      <c r="E1048"/>
      <c r="F1048"/>
      <c r="G1048"/>
      <c r="H1048"/>
      <c r="I1048"/>
      <c r="J1048"/>
      <c r="K1048"/>
      <c r="L1048"/>
      <c r="M1048"/>
      <c r="N1048"/>
      <c r="O1048"/>
    </row>
    <row r="1049" spans="4:15" x14ac:dyDescent="0.2">
      <c r="D1049"/>
      <c r="E1049"/>
      <c r="F1049"/>
      <c r="G1049"/>
      <c r="H1049"/>
      <c r="I1049"/>
      <c r="J1049"/>
      <c r="K1049"/>
      <c r="L1049"/>
      <c r="M1049"/>
      <c r="N1049"/>
      <c r="O1049"/>
    </row>
    <row r="1050" spans="4:15" x14ac:dyDescent="0.2">
      <c r="D1050"/>
      <c r="E1050"/>
      <c r="F1050"/>
      <c r="G1050"/>
      <c r="H1050"/>
      <c r="I1050"/>
      <c r="J1050"/>
      <c r="K1050"/>
      <c r="L1050"/>
      <c r="M1050"/>
      <c r="N1050"/>
      <c r="O1050"/>
    </row>
    <row r="1051" spans="4:15" x14ac:dyDescent="0.2">
      <c r="D1051"/>
      <c r="E1051"/>
      <c r="F1051"/>
      <c r="G1051"/>
      <c r="H1051"/>
      <c r="I1051"/>
      <c r="J1051"/>
      <c r="K1051"/>
      <c r="L1051"/>
      <c r="M1051"/>
      <c r="N1051"/>
      <c r="O1051"/>
    </row>
    <row r="1052" spans="4:15" x14ac:dyDescent="0.2">
      <c r="D1052"/>
      <c r="E1052"/>
      <c r="F1052"/>
      <c r="G1052"/>
      <c r="H1052"/>
      <c r="I1052"/>
      <c r="J1052"/>
      <c r="K1052"/>
      <c r="L1052"/>
      <c r="M1052"/>
      <c r="N1052"/>
      <c r="O1052"/>
    </row>
    <row r="1053" spans="4:15" x14ac:dyDescent="0.2">
      <c r="D1053"/>
      <c r="E1053"/>
      <c r="F1053"/>
      <c r="G1053"/>
      <c r="H1053"/>
      <c r="I1053"/>
      <c r="J1053"/>
      <c r="K1053"/>
      <c r="L1053"/>
      <c r="M1053"/>
      <c r="N1053"/>
      <c r="O1053"/>
    </row>
    <row r="1054" spans="4:15" x14ac:dyDescent="0.2">
      <c r="D1054"/>
      <c r="E1054"/>
      <c r="F1054"/>
      <c r="G1054"/>
      <c r="H1054"/>
      <c r="I1054"/>
      <c r="J1054"/>
      <c r="K1054"/>
      <c r="L1054"/>
      <c r="M1054"/>
      <c r="N1054"/>
      <c r="O1054"/>
    </row>
    <row r="1055" spans="4:15" x14ac:dyDescent="0.2">
      <c r="D1055"/>
      <c r="E1055"/>
      <c r="F1055"/>
      <c r="G1055"/>
      <c r="H1055"/>
      <c r="I1055"/>
      <c r="J1055"/>
      <c r="K1055"/>
      <c r="L1055"/>
      <c r="M1055"/>
      <c r="N1055"/>
      <c r="O1055"/>
    </row>
    <row r="1056" spans="4:15" x14ac:dyDescent="0.2">
      <c r="D1056"/>
      <c r="E1056"/>
      <c r="F1056"/>
      <c r="G1056"/>
      <c r="H1056"/>
      <c r="I1056"/>
      <c r="J1056"/>
      <c r="K1056"/>
      <c r="L1056"/>
      <c r="M1056"/>
      <c r="N1056"/>
      <c r="O1056"/>
    </row>
    <row r="1057" spans="4:15" x14ac:dyDescent="0.2">
      <c r="D1057"/>
      <c r="E1057"/>
      <c r="F1057"/>
      <c r="G1057"/>
      <c r="H1057"/>
      <c r="I1057"/>
      <c r="J1057"/>
      <c r="K1057"/>
      <c r="L1057"/>
      <c r="M1057"/>
      <c r="N1057"/>
      <c r="O1057"/>
    </row>
    <row r="1058" spans="4:15" x14ac:dyDescent="0.2">
      <c r="D1058"/>
      <c r="E1058"/>
      <c r="F1058"/>
      <c r="G1058"/>
      <c r="H1058"/>
      <c r="I1058"/>
      <c r="J1058"/>
      <c r="K1058"/>
      <c r="L1058"/>
      <c r="M1058"/>
      <c r="N1058"/>
      <c r="O1058"/>
    </row>
    <row r="1059" spans="4:15" x14ac:dyDescent="0.2">
      <c r="D1059"/>
      <c r="E1059"/>
      <c r="F1059"/>
      <c r="G1059"/>
      <c r="H1059"/>
      <c r="I1059"/>
      <c r="J1059"/>
      <c r="K1059"/>
      <c r="L1059"/>
      <c r="M1059"/>
      <c r="N1059"/>
      <c r="O1059"/>
    </row>
    <row r="1060" spans="4:15" x14ac:dyDescent="0.2">
      <c r="D1060"/>
      <c r="E1060"/>
      <c r="F1060"/>
      <c r="G1060"/>
      <c r="H1060"/>
      <c r="I1060"/>
      <c r="J1060"/>
      <c r="K1060"/>
      <c r="L1060"/>
      <c r="M1060"/>
      <c r="N1060"/>
      <c r="O1060"/>
    </row>
    <row r="1061" spans="4:15" x14ac:dyDescent="0.2">
      <c r="D1061"/>
      <c r="E1061"/>
      <c r="F1061"/>
      <c r="G1061"/>
      <c r="H1061"/>
      <c r="I1061"/>
      <c r="J1061"/>
      <c r="K1061"/>
      <c r="L1061"/>
      <c r="M1061"/>
      <c r="N1061"/>
      <c r="O1061"/>
    </row>
    <row r="1062" spans="4:15" x14ac:dyDescent="0.2">
      <c r="D1062"/>
      <c r="E1062"/>
      <c r="F1062"/>
      <c r="G1062"/>
      <c r="H1062"/>
      <c r="I1062"/>
      <c r="J1062"/>
      <c r="K1062"/>
      <c r="L1062"/>
      <c r="M1062"/>
      <c r="N1062"/>
      <c r="O1062"/>
    </row>
    <row r="1063" spans="4:15" x14ac:dyDescent="0.2">
      <c r="D1063"/>
      <c r="E1063"/>
      <c r="F1063"/>
      <c r="G1063"/>
      <c r="H1063"/>
      <c r="I1063"/>
      <c r="J1063"/>
      <c r="K1063"/>
      <c r="L1063"/>
      <c r="M1063"/>
      <c r="N1063"/>
      <c r="O1063"/>
    </row>
    <row r="1064" spans="4:15" x14ac:dyDescent="0.2">
      <c r="D1064"/>
      <c r="E1064"/>
      <c r="F1064"/>
      <c r="G1064"/>
      <c r="H1064"/>
      <c r="I1064"/>
      <c r="J1064"/>
      <c r="K1064"/>
      <c r="L1064"/>
      <c r="M1064"/>
      <c r="N1064"/>
      <c r="O1064"/>
    </row>
    <row r="1065" spans="4:15" x14ac:dyDescent="0.2">
      <c r="D1065"/>
      <c r="E1065"/>
      <c r="F1065"/>
      <c r="G1065"/>
      <c r="H1065"/>
      <c r="I1065"/>
      <c r="J1065"/>
      <c r="K1065"/>
      <c r="L1065"/>
      <c r="M1065"/>
      <c r="N1065"/>
      <c r="O1065"/>
    </row>
    <row r="1066" spans="4:15" x14ac:dyDescent="0.2">
      <c r="D1066"/>
      <c r="E1066"/>
      <c r="F1066"/>
      <c r="G1066"/>
      <c r="H1066"/>
      <c r="I1066"/>
      <c r="J1066"/>
      <c r="K1066"/>
      <c r="L1066"/>
      <c r="M1066"/>
      <c r="N1066"/>
      <c r="O1066"/>
    </row>
    <row r="1067" spans="4:15" x14ac:dyDescent="0.2">
      <c r="D1067"/>
      <c r="E1067"/>
      <c r="F1067"/>
      <c r="G1067"/>
      <c r="H1067"/>
      <c r="I1067"/>
      <c r="J1067"/>
      <c r="K1067"/>
      <c r="L1067"/>
      <c r="M1067"/>
      <c r="N1067"/>
      <c r="O1067"/>
    </row>
    <row r="1068" spans="4:15" x14ac:dyDescent="0.2">
      <c r="D1068"/>
      <c r="E1068"/>
      <c r="F1068"/>
      <c r="G1068"/>
      <c r="H1068"/>
      <c r="I1068"/>
      <c r="J1068"/>
      <c r="K1068"/>
      <c r="L1068"/>
      <c r="M1068"/>
      <c r="N1068"/>
      <c r="O1068"/>
    </row>
    <row r="1069" spans="4:15" x14ac:dyDescent="0.2">
      <c r="D1069"/>
      <c r="E1069"/>
      <c r="F1069"/>
      <c r="G1069"/>
      <c r="H1069"/>
      <c r="I1069"/>
      <c r="J1069"/>
      <c r="K1069"/>
      <c r="L1069"/>
      <c r="M1069"/>
      <c r="N1069"/>
      <c r="O1069"/>
    </row>
    <row r="1070" spans="4:15" x14ac:dyDescent="0.2">
      <c r="D1070"/>
      <c r="E1070"/>
      <c r="F1070"/>
      <c r="G1070"/>
      <c r="H1070"/>
      <c r="I1070"/>
      <c r="J1070"/>
      <c r="K1070"/>
      <c r="L1070"/>
      <c r="M1070"/>
      <c r="N1070"/>
      <c r="O1070"/>
    </row>
    <row r="1071" spans="4:15" x14ac:dyDescent="0.2">
      <c r="D1071"/>
      <c r="E1071"/>
      <c r="F1071"/>
      <c r="G1071"/>
      <c r="H1071"/>
      <c r="I1071"/>
      <c r="J1071"/>
      <c r="K1071"/>
      <c r="L1071"/>
      <c r="M1071"/>
      <c r="N1071"/>
      <c r="O1071"/>
    </row>
    <row r="1072" spans="4:15" x14ac:dyDescent="0.2">
      <c r="D1072"/>
      <c r="E1072"/>
      <c r="F1072"/>
      <c r="G1072"/>
      <c r="H1072"/>
      <c r="I1072"/>
      <c r="J1072"/>
      <c r="K1072"/>
      <c r="L1072"/>
      <c r="M1072"/>
      <c r="N1072"/>
      <c r="O1072"/>
    </row>
    <row r="1073" spans="4:15" x14ac:dyDescent="0.2">
      <c r="D1073"/>
      <c r="E1073"/>
      <c r="F1073"/>
      <c r="G1073"/>
      <c r="H1073"/>
      <c r="I1073"/>
      <c r="J1073"/>
      <c r="K1073"/>
      <c r="L1073"/>
      <c r="M1073"/>
      <c r="N1073"/>
      <c r="O1073"/>
    </row>
    <row r="1074" spans="4:15" x14ac:dyDescent="0.2">
      <c r="D1074"/>
      <c r="E1074"/>
      <c r="F1074"/>
      <c r="G1074"/>
      <c r="H1074"/>
      <c r="I1074"/>
      <c r="J1074"/>
      <c r="K1074"/>
      <c r="L1074"/>
      <c r="M1074"/>
      <c r="N1074"/>
      <c r="O1074"/>
    </row>
    <row r="1075" spans="4:15" x14ac:dyDescent="0.2">
      <c r="D1075"/>
      <c r="E1075"/>
      <c r="F1075"/>
      <c r="G1075"/>
      <c r="H1075"/>
      <c r="I1075"/>
      <c r="J1075"/>
      <c r="K1075"/>
      <c r="L1075"/>
      <c r="M1075"/>
      <c r="N1075"/>
      <c r="O1075"/>
    </row>
    <row r="1076" spans="4:15" x14ac:dyDescent="0.2">
      <c r="D1076"/>
      <c r="E1076"/>
      <c r="F1076"/>
      <c r="G1076"/>
      <c r="H1076"/>
      <c r="I1076"/>
      <c r="J1076"/>
      <c r="K1076"/>
      <c r="L1076"/>
      <c r="M1076"/>
      <c r="N1076"/>
      <c r="O1076"/>
    </row>
    <row r="1077" spans="4:15" x14ac:dyDescent="0.2">
      <c r="D1077"/>
      <c r="E1077"/>
      <c r="F1077"/>
      <c r="G1077"/>
      <c r="H1077"/>
      <c r="I1077"/>
      <c r="J1077"/>
      <c r="K1077"/>
      <c r="L1077"/>
      <c r="M1077"/>
      <c r="N1077"/>
      <c r="O1077"/>
    </row>
    <row r="1078" spans="4:15" x14ac:dyDescent="0.2">
      <c r="D1078"/>
      <c r="E1078"/>
      <c r="F1078"/>
      <c r="G1078"/>
      <c r="H1078"/>
      <c r="I1078"/>
      <c r="J1078"/>
      <c r="K1078"/>
      <c r="L1078"/>
      <c r="M1078"/>
      <c r="N1078"/>
      <c r="O1078"/>
    </row>
    <row r="1079" spans="4:15" x14ac:dyDescent="0.2">
      <c r="D1079"/>
      <c r="E1079"/>
      <c r="F1079"/>
      <c r="G1079"/>
      <c r="H1079"/>
      <c r="I1079"/>
      <c r="J1079"/>
      <c r="K1079"/>
      <c r="L1079"/>
      <c r="M1079"/>
      <c r="N1079"/>
      <c r="O1079"/>
    </row>
    <row r="1080" spans="4:15" x14ac:dyDescent="0.2">
      <c r="D1080"/>
      <c r="E1080"/>
      <c r="F1080"/>
      <c r="G1080"/>
      <c r="H1080"/>
      <c r="I1080"/>
      <c r="J1080"/>
      <c r="K1080"/>
      <c r="L1080"/>
      <c r="M1080"/>
      <c r="N1080"/>
      <c r="O1080"/>
    </row>
    <row r="1081" spans="4:15" x14ac:dyDescent="0.2">
      <c r="D1081"/>
      <c r="E1081"/>
      <c r="F1081"/>
      <c r="G1081"/>
      <c r="H1081"/>
      <c r="I1081"/>
      <c r="J1081"/>
      <c r="K1081"/>
      <c r="L1081"/>
      <c r="M1081"/>
      <c r="N1081"/>
      <c r="O1081"/>
    </row>
    <row r="1082" spans="4:15" x14ac:dyDescent="0.2">
      <c r="D1082"/>
      <c r="E1082"/>
      <c r="F1082"/>
      <c r="G1082"/>
      <c r="H1082"/>
      <c r="I1082"/>
      <c r="J1082"/>
      <c r="K1082"/>
      <c r="L1082"/>
      <c r="M1082"/>
      <c r="N1082"/>
      <c r="O1082"/>
    </row>
    <row r="1083" spans="4:15" x14ac:dyDescent="0.2">
      <c r="D1083"/>
      <c r="E1083"/>
      <c r="F1083"/>
      <c r="G1083"/>
      <c r="H1083"/>
      <c r="I1083"/>
      <c r="J1083"/>
      <c r="K1083"/>
      <c r="L1083"/>
      <c r="M1083"/>
      <c r="N1083"/>
      <c r="O1083"/>
    </row>
    <row r="1084" spans="4:15" x14ac:dyDescent="0.2">
      <c r="D1084"/>
      <c r="E1084"/>
      <c r="F1084"/>
      <c r="G1084"/>
      <c r="H1084"/>
      <c r="I1084"/>
      <c r="J1084"/>
      <c r="K1084"/>
      <c r="L1084"/>
      <c r="M1084"/>
      <c r="N1084"/>
      <c r="O1084"/>
    </row>
    <row r="1085" spans="4:15" x14ac:dyDescent="0.2">
      <c r="D1085"/>
      <c r="E1085"/>
      <c r="F1085"/>
      <c r="G1085"/>
      <c r="H1085"/>
      <c r="I1085"/>
      <c r="J1085"/>
      <c r="K1085"/>
      <c r="L1085"/>
      <c r="M1085"/>
      <c r="N1085"/>
      <c r="O1085"/>
    </row>
    <row r="1086" spans="4:15" x14ac:dyDescent="0.2">
      <c r="D1086"/>
      <c r="E1086"/>
      <c r="F1086"/>
      <c r="G1086"/>
      <c r="H1086"/>
      <c r="I1086"/>
      <c r="J1086"/>
      <c r="K1086"/>
      <c r="L1086"/>
      <c r="M1086"/>
      <c r="N1086"/>
      <c r="O1086"/>
    </row>
    <row r="1087" spans="4:15" x14ac:dyDescent="0.2">
      <c r="D1087"/>
      <c r="E1087"/>
      <c r="F1087"/>
      <c r="G1087"/>
      <c r="H1087"/>
      <c r="I1087"/>
      <c r="J1087"/>
      <c r="K1087"/>
      <c r="L1087"/>
      <c r="M1087"/>
      <c r="N1087"/>
      <c r="O1087"/>
    </row>
    <row r="1088" spans="4:15" x14ac:dyDescent="0.2">
      <c r="D1088"/>
      <c r="E1088"/>
      <c r="F1088"/>
      <c r="G1088"/>
      <c r="H1088"/>
      <c r="I1088"/>
      <c r="J1088"/>
      <c r="K1088"/>
      <c r="L1088"/>
      <c r="M1088"/>
      <c r="N1088"/>
      <c r="O1088"/>
    </row>
    <row r="1089" spans="4:15" x14ac:dyDescent="0.2">
      <c r="D1089"/>
      <c r="E1089"/>
      <c r="F1089"/>
      <c r="G1089"/>
      <c r="H1089"/>
      <c r="I1089"/>
      <c r="J1089"/>
      <c r="K1089"/>
      <c r="L1089"/>
      <c r="M1089"/>
      <c r="N1089"/>
      <c r="O1089"/>
    </row>
    <row r="1090" spans="4:15" x14ac:dyDescent="0.2">
      <c r="D1090"/>
      <c r="E1090"/>
      <c r="F1090"/>
      <c r="G1090"/>
      <c r="H1090"/>
      <c r="I1090"/>
      <c r="J1090"/>
      <c r="K1090"/>
      <c r="L1090"/>
      <c r="M1090"/>
      <c r="N1090"/>
      <c r="O1090"/>
    </row>
    <row r="1091" spans="4:15" x14ac:dyDescent="0.2">
      <c r="D1091"/>
      <c r="E1091"/>
      <c r="F1091"/>
      <c r="G1091"/>
      <c r="H1091"/>
      <c r="I1091"/>
      <c r="J1091"/>
      <c r="K1091"/>
      <c r="L1091"/>
      <c r="M1091"/>
      <c r="N1091"/>
      <c r="O1091"/>
    </row>
    <row r="1092" spans="4:15" x14ac:dyDescent="0.2">
      <c r="D1092"/>
      <c r="E1092"/>
      <c r="F1092"/>
      <c r="G1092"/>
      <c r="H1092"/>
      <c r="I1092"/>
      <c r="J1092"/>
      <c r="K1092"/>
      <c r="L1092"/>
      <c r="M1092"/>
      <c r="N1092"/>
      <c r="O1092"/>
    </row>
    <row r="1093" spans="4:15" x14ac:dyDescent="0.2">
      <c r="D1093"/>
      <c r="E1093"/>
      <c r="F1093"/>
      <c r="G1093"/>
      <c r="H1093"/>
      <c r="I1093"/>
      <c r="J1093"/>
      <c r="K1093"/>
      <c r="L1093"/>
      <c r="M1093"/>
      <c r="N1093"/>
      <c r="O1093"/>
    </row>
    <row r="1094" spans="4:15" x14ac:dyDescent="0.2">
      <c r="D1094"/>
      <c r="E1094"/>
      <c r="F1094"/>
      <c r="G1094"/>
      <c r="H1094"/>
      <c r="I1094"/>
      <c r="J1094"/>
      <c r="K1094"/>
      <c r="L1094"/>
      <c r="M1094"/>
      <c r="N1094"/>
      <c r="O1094"/>
    </row>
    <row r="1095" spans="4:15" x14ac:dyDescent="0.2">
      <c r="D1095"/>
      <c r="E1095"/>
      <c r="F1095"/>
      <c r="G1095"/>
      <c r="H1095"/>
      <c r="I1095"/>
      <c r="J1095"/>
      <c r="K1095"/>
      <c r="L1095"/>
      <c r="M1095"/>
      <c r="N1095"/>
      <c r="O1095"/>
    </row>
    <row r="1096" spans="4:15" x14ac:dyDescent="0.2">
      <c r="D1096"/>
      <c r="E1096"/>
      <c r="F1096"/>
      <c r="G1096"/>
      <c r="H1096"/>
      <c r="I1096"/>
      <c r="J1096"/>
      <c r="K1096"/>
      <c r="L1096"/>
      <c r="M1096"/>
      <c r="N1096"/>
      <c r="O1096"/>
    </row>
    <row r="1097" spans="4:15" x14ac:dyDescent="0.2">
      <c r="D1097"/>
      <c r="E1097"/>
      <c r="F1097"/>
      <c r="G1097"/>
      <c r="H1097"/>
      <c r="I1097"/>
      <c r="J1097"/>
      <c r="K1097"/>
      <c r="L1097"/>
      <c r="M1097"/>
      <c r="N1097"/>
      <c r="O1097"/>
    </row>
    <row r="1098" spans="4:15" x14ac:dyDescent="0.2">
      <c r="D1098"/>
      <c r="E1098"/>
      <c r="F1098"/>
      <c r="G1098"/>
      <c r="H1098"/>
      <c r="I1098"/>
      <c r="J1098"/>
      <c r="K1098"/>
      <c r="L1098"/>
      <c r="M1098"/>
      <c r="N1098"/>
      <c r="O1098"/>
    </row>
    <row r="1099" spans="4:15" x14ac:dyDescent="0.2">
      <c r="D1099"/>
      <c r="E1099"/>
      <c r="F1099"/>
      <c r="G1099"/>
      <c r="H1099"/>
      <c r="I1099"/>
      <c r="J1099"/>
      <c r="K1099"/>
      <c r="L1099"/>
      <c r="M1099"/>
      <c r="N1099"/>
      <c r="O1099"/>
    </row>
    <row r="1100" spans="4:15" x14ac:dyDescent="0.2">
      <c r="D1100"/>
      <c r="E1100"/>
      <c r="F1100"/>
      <c r="G1100"/>
      <c r="H1100"/>
      <c r="I1100"/>
      <c r="J1100"/>
      <c r="K1100"/>
      <c r="L1100"/>
      <c r="M1100"/>
      <c r="N1100"/>
      <c r="O1100"/>
    </row>
    <row r="1101" spans="4:15" x14ac:dyDescent="0.2">
      <c r="D1101"/>
      <c r="E1101"/>
      <c r="F1101"/>
      <c r="G1101"/>
      <c r="H1101"/>
      <c r="I1101"/>
      <c r="J1101"/>
      <c r="K1101"/>
      <c r="L1101"/>
      <c r="M1101"/>
      <c r="N1101"/>
      <c r="O1101"/>
    </row>
    <row r="1102" spans="4:15" x14ac:dyDescent="0.2">
      <c r="D1102"/>
      <c r="E1102"/>
      <c r="F1102"/>
      <c r="G1102"/>
      <c r="H1102"/>
      <c r="I1102"/>
      <c r="J1102"/>
      <c r="K1102"/>
      <c r="L1102"/>
      <c r="M1102"/>
      <c r="N1102"/>
      <c r="O1102"/>
    </row>
    <row r="1103" spans="4:15" x14ac:dyDescent="0.2">
      <c r="D1103"/>
      <c r="E1103"/>
      <c r="F1103"/>
      <c r="G1103"/>
      <c r="H1103"/>
      <c r="I1103"/>
      <c r="J1103"/>
      <c r="K1103"/>
      <c r="L1103"/>
      <c r="M1103"/>
      <c r="N1103"/>
      <c r="O1103"/>
    </row>
    <row r="1104" spans="4:15" x14ac:dyDescent="0.2">
      <c r="D1104"/>
      <c r="E1104"/>
      <c r="F1104"/>
      <c r="G1104"/>
      <c r="H1104"/>
      <c r="I1104"/>
      <c r="J1104"/>
      <c r="K1104"/>
      <c r="L1104"/>
      <c r="M1104"/>
      <c r="N1104"/>
      <c r="O1104"/>
    </row>
    <row r="1105" spans="4:15" x14ac:dyDescent="0.2">
      <c r="D1105"/>
      <c r="E1105"/>
      <c r="F1105"/>
      <c r="G1105"/>
      <c r="H1105"/>
      <c r="I1105"/>
      <c r="J1105"/>
      <c r="K1105"/>
      <c r="L1105"/>
      <c r="M1105"/>
      <c r="N1105"/>
      <c r="O1105"/>
    </row>
    <row r="1106" spans="4:15" x14ac:dyDescent="0.2">
      <c r="D1106"/>
      <c r="E1106"/>
      <c r="F1106"/>
      <c r="G1106"/>
      <c r="H1106"/>
      <c r="I1106"/>
      <c r="J1106"/>
      <c r="K1106"/>
      <c r="L1106"/>
      <c r="M1106"/>
      <c r="N1106"/>
      <c r="O1106"/>
    </row>
    <row r="1107" spans="4:15" x14ac:dyDescent="0.2">
      <c r="D1107"/>
      <c r="E1107"/>
      <c r="F1107"/>
      <c r="G1107"/>
      <c r="H1107"/>
      <c r="I1107"/>
      <c r="J1107"/>
      <c r="K1107"/>
      <c r="L1107"/>
      <c r="M1107"/>
      <c r="N1107"/>
      <c r="O1107"/>
    </row>
    <row r="1108" spans="4:15" x14ac:dyDescent="0.2">
      <c r="D1108"/>
      <c r="E1108"/>
      <c r="F1108"/>
      <c r="G1108"/>
      <c r="H1108"/>
      <c r="I1108"/>
      <c r="J1108"/>
      <c r="K1108"/>
      <c r="L1108"/>
      <c r="M1108"/>
      <c r="N1108"/>
      <c r="O1108"/>
    </row>
    <row r="1109" spans="4:15" x14ac:dyDescent="0.2">
      <c r="D1109"/>
      <c r="E1109"/>
      <c r="F1109"/>
      <c r="G1109"/>
      <c r="H1109"/>
      <c r="I1109"/>
      <c r="J1109"/>
      <c r="K1109"/>
      <c r="L1109"/>
      <c r="M1109"/>
      <c r="N1109"/>
      <c r="O1109"/>
    </row>
    <row r="1110" spans="4:15" x14ac:dyDescent="0.2">
      <c r="D1110"/>
      <c r="E1110"/>
      <c r="F1110"/>
      <c r="G1110"/>
      <c r="H1110"/>
      <c r="I1110"/>
      <c r="J1110"/>
      <c r="K1110"/>
      <c r="L1110"/>
      <c r="M1110"/>
      <c r="N1110"/>
      <c r="O1110"/>
    </row>
    <row r="1111" spans="4:15" x14ac:dyDescent="0.2">
      <c r="D1111"/>
      <c r="E1111"/>
      <c r="F1111"/>
      <c r="G1111"/>
      <c r="H1111"/>
      <c r="I1111"/>
      <c r="J1111"/>
      <c r="K1111"/>
      <c r="L1111"/>
      <c r="M1111"/>
      <c r="N1111"/>
      <c r="O1111"/>
    </row>
    <row r="1112" spans="4:15" x14ac:dyDescent="0.2">
      <c r="D1112"/>
      <c r="E1112"/>
      <c r="F1112"/>
      <c r="G1112"/>
      <c r="H1112"/>
      <c r="I1112"/>
      <c r="J1112"/>
      <c r="K1112"/>
      <c r="L1112"/>
      <c r="M1112"/>
      <c r="N1112"/>
      <c r="O1112"/>
    </row>
    <row r="1113" spans="4:15" x14ac:dyDescent="0.2">
      <c r="D1113"/>
      <c r="E1113"/>
      <c r="F1113"/>
      <c r="G1113"/>
      <c r="H1113"/>
      <c r="I1113"/>
      <c r="J1113"/>
      <c r="K1113"/>
      <c r="L1113"/>
      <c r="M1113"/>
      <c r="N1113"/>
      <c r="O1113"/>
    </row>
    <row r="1114" spans="4:15" x14ac:dyDescent="0.2">
      <c r="D1114"/>
      <c r="E1114"/>
      <c r="F1114"/>
      <c r="G1114"/>
      <c r="H1114"/>
      <c r="I1114"/>
      <c r="J1114"/>
      <c r="K1114"/>
      <c r="L1114"/>
      <c r="M1114"/>
      <c r="N1114"/>
      <c r="O1114"/>
    </row>
    <row r="1115" spans="4:15" x14ac:dyDescent="0.2">
      <c r="D1115"/>
      <c r="E1115"/>
      <c r="F1115"/>
      <c r="G1115"/>
      <c r="H1115"/>
      <c r="I1115"/>
      <c r="J1115"/>
      <c r="K1115"/>
      <c r="L1115"/>
      <c r="M1115"/>
      <c r="N1115"/>
      <c r="O1115"/>
    </row>
    <row r="1116" spans="4:15" x14ac:dyDescent="0.2">
      <c r="D1116"/>
      <c r="E1116"/>
      <c r="F1116"/>
      <c r="G1116"/>
      <c r="H1116"/>
      <c r="I1116"/>
      <c r="J1116"/>
      <c r="K1116"/>
      <c r="L1116"/>
      <c r="M1116"/>
      <c r="N1116"/>
      <c r="O1116"/>
    </row>
    <row r="1117" spans="4:15" x14ac:dyDescent="0.2">
      <c r="D1117"/>
      <c r="E1117"/>
      <c r="F1117"/>
      <c r="G1117"/>
      <c r="H1117"/>
      <c r="I1117"/>
      <c r="J1117"/>
      <c r="K1117"/>
      <c r="L1117"/>
      <c r="M1117"/>
      <c r="N1117"/>
      <c r="O1117"/>
    </row>
    <row r="1118" spans="4:15" x14ac:dyDescent="0.2">
      <c r="D1118"/>
      <c r="E1118"/>
      <c r="F1118"/>
      <c r="G1118"/>
      <c r="H1118"/>
      <c r="I1118"/>
      <c r="J1118"/>
      <c r="K1118"/>
      <c r="L1118"/>
      <c r="M1118"/>
      <c r="N1118"/>
      <c r="O1118"/>
    </row>
    <row r="1119" spans="4:15" x14ac:dyDescent="0.2">
      <c r="D1119"/>
      <c r="E1119"/>
      <c r="F1119"/>
      <c r="G1119"/>
      <c r="H1119"/>
      <c r="I1119"/>
      <c r="J1119"/>
      <c r="K1119"/>
      <c r="L1119"/>
      <c r="M1119"/>
      <c r="N1119"/>
      <c r="O1119"/>
    </row>
  </sheetData>
  <sheetProtection sheet="1" objects="1" scenarios="1" selectLockedCells="1"/>
  <phoneticPr fontId="16" type="noConversion"/>
  <dataValidations count="2">
    <dataValidation type="list" allowBlank="1" showInputMessage="1" showErrorMessage="1" sqref="D4:O53" xr:uid="{00000000-0002-0000-0200-000000000000}">
      <formula1>Auswahl_LA</formula1>
    </dataValidation>
    <dataValidation type="list" allowBlank="1" showInputMessage="1" showErrorMessage="1" sqref="B4:B53" xr:uid="{00000000-0002-0000-0200-000001000000}">
      <formula1>MWKNrListe</formula1>
    </dataValidation>
  </dataValidations>
  <pageMargins left="0.78740157480314965" right="0.78740157480314965" top="0.98425196850393704" bottom="0.98425196850393704" header="0.51181102362204722" footer="0.51181102362204722"/>
  <pageSetup paperSize="9" scale="73" orientation="landscape" r:id="rId1"/>
  <headerFooter alignWithMargins="0">
    <oddHeader>&amp;C&amp;A&amp;R&amp;F</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AG1001"/>
  <sheetViews>
    <sheetView zoomScaleNormal="100" workbookViewId="0">
      <pane ySplit="4" topLeftCell="A5" activePane="bottomLeft" state="frozen"/>
      <selection activeCell="A3" sqref="A3"/>
      <selection pane="bottomLeft" activeCell="A5" sqref="A5"/>
    </sheetView>
  </sheetViews>
  <sheetFormatPr baseColWidth="10" defaultRowHeight="12.75" x14ac:dyDescent="0.2"/>
  <cols>
    <col min="1" max="1" width="19.85546875" customWidth="1"/>
    <col min="2" max="2" width="16.7109375" customWidth="1"/>
    <col min="3" max="3" width="8.5703125" hidden="1" customWidth="1"/>
    <col min="4" max="4" width="16" style="2" customWidth="1"/>
    <col min="5" max="5" width="7.5703125" customWidth="1"/>
    <col min="6" max="6" width="9.5703125" customWidth="1"/>
    <col min="7" max="8" width="10.28515625" customWidth="1"/>
    <col min="9" max="26" width="8.140625" hidden="1" customWidth="1"/>
    <col min="27" max="27" width="2" customWidth="1"/>
    <col min="28" max="29" width="13.5703125" hidden="1" customWidth="1"/>
    <col min="30" max="30" width="18.140625" hidden="1" customWidth="1"/>
    <col min="31" max="31" width="26.85546875" style="13" customWidth="1"/>
    <col min="32" max="32" width="7.85546875" style="207" bestFit="1" customWidth="1"/>
  </cols>
  <sheetData>
    <row r="1" spans="1:32" s="3" customFormat="1" hidden="1" x14ac:dyDescent="0.2">
      <c r="A1" s="3" t="s">
        <v>0</v>
      </c>
      <c r="B1" s="3" t="s">
        <v>1</v>
      </c>
      <c r="C1" s="3" t="s">
        <v>175</v>
      </c>
      <c r="D1" s="67" t="s">
        <v>201</v>
      </c>
      <c r="E1" s="3" t="s">
        <v>199</v>
      </c>
      <c r="F1" s="3" t="s">
        <v>200</v>
      </c>
      <c r="G1" s="3" t="s">
        <v>109</v>
      </c>
      <c r="H1" s="3" t="s">
        <v>211</v>
      </c>
      <c r="AE1" s="213"/>
      <c r="AF1" s="202"/>
    </row>
    <row r="2" spans="1:32" s="6" customFormat="1" x14ac:dyDescent="0.2">
      <c r="A2" s="40" t="str">
        <f>"Teilnehmer " &amp; IF(LEN(Deckblatt!C21)&gt;0,Deckblatt!C21,IF(LEN(Deckblatt!C24)&gt;0,Deckblatt!C24,""))</f>
        <v xml:space="preserve">Teilnehmer </v>
      </c>
      <c r="B2" s="26"/>
      <c r="C2" s="26"/>
      <c r="D2" s="168"/>
      <c r="E2" s="27"/>
      <c r="F2" s="29" t="s">
        <v>2</v>
      </c>
      <c r="G2" s="169" t="s">
        <v>109</v>
      </c>
      <c r="H2" s="172"/>
      <c r="I2" s="23" t="s">
        <v>52</v>
      </c>
      <c r="J2" s="24"/>
      <c r="K2" s="24"/>
      <c r="L2" s="24"/>
      <c r="M2" s="24"/>
      <c r="N2" s="24"/>
      <c r="O2" s="24"/>
      <c r="P2" s="24"/>
      <c r="Q2" s="24"/>
      <c r="R2" s="24"/>
      <c r="S2" s="24"/>
      <c r="T2" s="24"/>
      <c r="U2" s="24"/>
      <c r="V2" s="24"/>
      <c r="W2" s="24"/>
      <c r="X2" s="24"/>
      <c r="Y2" s="24"/>
      <c r="Z2" s="25"/>
      <c r="AA2" s="173"/>
      <c r="AB2" s="218" t="s">
        <v>167</v>
      </c>
      <c r="AC2" s="219"/>
      <c r="AD2" s="129" t="s">
        <v>168</v>
      </c>
      <c r="AE2" s="214"/>
      <c r="AF2" s="203"/>
    </row>
    <row r="3" spans="1:32" s="22" customFormat="1" x14ac:dyDescent="0.2">
      <c r="A3" s="20"/>
      <c r="B3" s="20"/>
      <c r="C3" s="20"/>
      <c r="D3" s="21"/>
      <c r="E3" s="28"/>
      <c r="F3" s="21"/>
      <c r="G3" s="21"/>
      <c r="H3" s="21"/>
      <c r="I3" s="21">
        <v>1</v>
      </c>
      <c r="J3" s="21">
        <v>2</v>
      </c>
      <c r="K3" s="21">
        <v>3</v>
      </c>
      <c r="L3" s="21">
        <v>4</v>
      </c>
      <c r="M3" s="21">
        <v>5</v>
      </c>
      <c r="N3" s="21">
        <v>6</v>
      </c>
      <c r="O3" s="21">
        <v>7</v>
      </c>
      <c r="P3" s="21">
        <v>8</v>
      </c>
      <c r="Q3" s="21">
        <v>9</v>
      </c>
      <c r="R3" s="21">
        <v>10</v>
      </c>
      <c r="S3" s="21">
        <v>11</v>
      </c>
      <c r="T3" s="21">
        <v>12</v>
      </c>
      <c r="U3" s="21">
        <v>13</v>
      </c>
      <c r="V3" s="21">
        <v>14</v>
      </c>
      <c r="W3" s="21">
        <v>15</v>
      </c>
      <c r="X3" s="21">
        <v>16</v>
      </c>
      <c r="Y3" s="21">
        <v>17</v>
      </c>
      <c r="Z3" s="21">
        <v>18</v>
      </c>
      <c r="AA3" s="174"/>
      <c r="AB3" s="140"/>
      <c r="AC3" s="140"/>
      <c r="AD3" s="140"/>
      <c r="AE3" s="215"/>
      <c r="AF3" s="204"/>
    </row>
    <row r="4" spans="1:32" s="22" customFormat="1" ht="37.5" customHeight="1" x14ac:dyDescent="0.2">
      <c r="A4" s="20" t="s">
        <v>0</v>
      </c>
      <c r="B4" s="20" t="s">
        <v>1</v>
      </c>
      <c r="C4" s="20" t="s">
        <v>175</v>
      </c>
      <c r="D4" s="21" t="s">
        <v>245</v>
      </c>
      <c r="E4" s="28" t="s">
        <v>42</v>
      </c>
      <c r="F4" s="21" t="s">
        <v>208</v>
      </c>
      <c r="G4" s="21" t="s">
        <v>209</v>
      </c>
      <c r="H4" s="21" t="s">
        <v>210</v>
      </c>
      <c r="I4" s="21" t="s">
        <v>44</v>
      </c>
      <c r="J4" s="21" t="s">
        <v>45</v>
      </c>
      <c r="K4" s="21" t="s">
        <v>236</v>
      </c>
      <c r="L4" s="21" t="s">
        <v>237</v>
      </c>
      <c r="M4" s="21" t="s">
        <v>4</v>
      </c>
      <c r="N4" s="21" t="s">
        <v>238</v>
      </c>
      <c r="O4" s="21" t="s">
        <v>3</v>
      </c>
      <c r="P4" s="21" t="s">
        <v>5</v>
      </c>
      <c r="Q4" s="21" t="s">
        <v>10</v>
      </c>
      <c r="R4" s="21" t="s">
        <v>6</v>
      </c>
      <c r="S4" s="21" t="s">
        <v>7</v>
      </c>
      <c r="T4" s="21" t="s">
        <v>8</v>
      </c>
      <c r="U4" s="21" t="s">
        <v>196</v>
      </c>
      <c r="V4" s="21" t="s">
        <v>9</v>
      </c>
      <c r="W4" s="21" t="s">
        <v>229</v>
      </c>
      <c r="X4" s="21" t="s">
        <v>230</v>
      </c>
      <c r="Y4" s="21" t="s">
        <v>197</v>
      </c>
      <c r="Z4" s="21" t="s">
        <v>198</v>
      </c>
      <c r="AA4" s="174"/>
      <c r="AB4" s="141" t="s">
        <v>169</v>
      </c>
      <c r="AC4" s="141" t="s">
        <v>170</v>
      </c>
      <c r="AD4" s="141"/>
      <c r="AE4" s="215"/>
      <c r="AF4" s="205" t="s">
        <v>289</v>
      </c>
    </row>
    <row r="5" spans="1:32" s="50" customFormat="1" ht="15" x14ac:dyDescent="0.2">
      <c r="A5" s="194"/>
      <c r="B5" s="194"/>
      <c r="C5" s="180"/>
      <c r="D5" s="48"/>
      <c r="E5" s="187"/>
      <c r="F5" s="48"/>
      <c r="G5" s="48"/>
      <c r="H5" s="170" t="str">
        <f>IF(ISBLANK(G5)," ",IF(LOOKUP(G5,MannschaftsNrListe,Mannschaften!B$4:B$53)&lt;&gt;0,LOOKUP(G5,MannschaftsNrListe,Mannschaften!B$4:B$53),""))</f>
        <v xml:space="preserve"> </v>
      </c>
      <c r="I5" s="48"/>
      <c r="J5" s="48"/>
      <c r="K5" s="48"/>
      <c r="L5" s="48"/>
      <c r="M5" s="48"/>
      <c r="N5" s="48"/>
      <c r="O5" s="48"/>
      <c r="P5" s="48"/>
      <c r="Q5" s="48"/>
      <c r="R5" s="48"/>
      <c r="S5" s="48"/>
      <c r="T5" s="48"/>
      <c r="U5" s="48"/>
      <c r="V5" s="48"/>
      <c r="W5" s="48"/>
      <c r="X5" s="48"/>
      <c r="Y5" s="48"/>
      <c r="Z5" s="48"/>
      <c r="AA5" s="49"/>
      <c r="AB5" s="142">
        <f t="shared" ref="AB5:AB69" si="0">COUNTIF(I5:Z5,"&gt;''")</f>
        <v>0</v>
      </c>
      <c r="AC5" s="142">
        <f>IF(NOT(ISBLANK(F5)),LOOKUP(F5,EWKNrListe,Übersicht!D$11:D$26),0)</f>
        <v>0</v>
      </c>
      <c r="AD5" s="142">
        <f>IF(AND(NOT(ISBLANK(G5)),ISNUMBER(H5)),LOOKUP(H5,WKNrListe,Übersicht!I$11:I$26),)</f>
        <v>0</v>
      </c>
      <c r="AE5" s="216" t="str">
        <f>IF(
 AND(
  OR(
   ISTEXT(A5),
   ISTEXT(B5),NOT(ISBLANK(D5)),
   NOT(ISBLANK(E5)),
   NOT(ISBLANK(F5)),
   NOT(ISBLANK(G5))
  ),
  OR(
   ISBLANK(A5),
   ISBLANK(B5),
   ISBLANK(E5),ISBLANK(D5),
   AND(
    ISBLANK(F5),
    ISBLANK(G5)
    ),
  AC5&gt;AB5
  )
 ),
 "unvollständig",
 IF(
  AND(
   NOT(
    ISBLANK(G5)
    ),
   NOT(ISNUMBER(H5))
  ),
  "Seite Mannschaften ausfüllen!",
  ""
 )
)</f>
        <v/>
      </c>
      <c r="AF5" s="206" t="str">
        <f>IF(OR(ISBLANK(F5),
AND(
ISBLANK(E5),
NOT(ISNUMBER(E5))
)),
"",
IF(
E5&lt;=Schwierigkeitsstufen!J$3,
Schwierigkeitsstufen!K$3,
Schwierigkeitsstufen!K$2
))</f>
        <v/>
      </c>
    </row>
    <row r="6" spans="1:32" s="50" customFormat="1" ht="15" x14ac:dyDescent="0.2">
      <c r="A6" s="194"/>
      <c r="B6" s="194"/>
      <c r="C6" s="180"/>
      <c r="D6" s="48"/>
      <c r="E6" s="187"/>
      <c r="F6" s="48"/>
      <c r="G6" s="48"/>
      <c r="H6" s="170" t="str">
        <f>IF(ISBLANK(G6)," ",IF(LOOKUP(G6,MannschaftsNrListe,Mannschaften!B$4:B$53)&lt;&gt;0,LOOKUP(G6,MannschaftsNrListe,Mannschaften!B$4:B$53),""))</f>
        <v xml:space="preserve"> </v>
      </c>
      <c r="I6" s="48"/>
      <c r="J6" s="48"/>
      <c r="K6" s="48"/>
      <c r="L6" s="48"/>
      <c r="M6" s="48"/>
      <c r="N6" s="48"/>
      <c r="O6" s="48"/>
      <c r="P6" s="48"/>
      <c r="Q6" s="48"/>
      <c r="R6" s="48"/>
      <c r="S6" s="48"/>
      <c r="T6" s="48"/>
      <c r="U6" s="48"/>
      <c r="V6" s="48"/>
      <c r="W6" s="48"/>
      <c r="X6" s="48"/>
      <c r="Y6" s="48"/>
      <c r="Z6" s="48"/>
      <c r="AA6" s="49"/>
      <c r="AB6" s="142">
        <f t="shared" si="0"/>
        <v>0</v>
      </c>
      <c r="AC6" s="142">
        <f>IF(NOT(ISBLANK(F6)),LOOKUP(F6,EWKNrListe,Übersicht!D$11:D$26),0)</f>
        <v>0</v>
      </c>
      <c r="AD6" s="142">
        <f>IF(AND(NOT(ISBLANK(G6)),ISNUMBER(H6)),LOOKUP(H6,WKNrListe,Übersicht!I$11:I$26),)</f>
        <v>0</v>
      </c>
      <c r="AE6" s="216" t="str">
        <f>IF(
 AND(
  OR(
   ISTEXT(A6),
   ISTEXT(B6),NOT(ISBLANK(D6)),
   NOT(ISBLANK(E6)),
   NOT(ISBLANK(F6)),
   NOT(ISBLANK(G6))
  ),
  OR(
   ISBLANK(A6),
   ISBLANK(B6),
   ISBLANK(E6),ISBLANK(D6),
   AND(
    ISBLANK(F6),
    ISBLANK(G6)
    ),
  AC6&gt;AB6
  )
 ),
 "unvollständig",
 IF(
  AND(
   NOT(
    ISBLANK(G6)
    ),
   NOT(ISNUMBER(H6))
  ),
  "Seite Mannschaften ausfüllen!",
  ""
 )
)</f>
        <v/>
      </c>
      <c r="AF6" s="206" t="str">
        <f>IF(OR(ISBLANK(F6),
AND(
ISBLANK(E6),
NOT(ISNUMBER(E6))
)),
"",
IF(
E6&lt;=Schwierigkeitsstufen!J$3,
Schwierigkeitsstufen!K$3,
Schwierigkeitsstufen!K$2
))</f>
        <v/>
      </c>
    </row>
    <row r="7" spans="1:32" s="50" customFormat="1" ht="15" x14ac:dyDescent="0.2">
      <c r="A7" s="194"/>
      <c r="B7" s="194"/>
      <c r="C7" s="180"/>
      <c r="D7" s="48"/>
      <c r="E7" s="187"/>
      <c r="F7" s="48"/>
      <c r="G7" s="48"/>
      <c r="H7" s="170" t="str">
        <f>IF(ISBLANK(G7)," ",IF(LOOKUP(G7,MannschaftsNrListe,Mannschaften!B$4:B$53)&lt;&gt;0,LOOKUP(G7,MannschaftsNrListe,Mannschaften!B$4:B$53),""))</f>
        <v xml:space="preserve"> </v>
      </c>
      <c r="I7" s="48"/>
      <c r="J7" s="48"/>
      <c r="K7" s="48"/>
      <c r="L7" s="48"/>
      <c r="M7" s="48"/>
      <c r="N7" s="48"/>
      <c r="O7" s="48"/>
      <c r="P7" s="48"/>
      <c r="Q7" s="48"/>
      <c r="R7" s="48"/>
      <c r="S7" s="48"/>
      <c r="T7" s="48"/>
      <c r="U7" s="48"/>
      <c r="V7" s="48"/>
      <c r="W7" s="48"/>
      <c r="X7" s="48"/>
      <c r="Y7" s="48"/>
      <c r="Z7" s="48"/>
      <c r="AA7" s="49"/>
      <c r="AB7" s="142">
        <f t="shared" si="0"/>
        <v>0</v>
      </c>
      <c r="AC7" s="142">
        <f>IF(NOT(ISBLANK(F7)),LOOKUP(F7,EWKNrListe,Übersicht!D$11:D$26),0)</f>
        <v>0</v>
      </c>
      <c r="AD7" s="142">
        <f>IF(AND(NOT(ISBLANK(G7)),ISNUMBER(H7)),LOOKUP(H7,WKNrListe,Übersicht!I$11:I$26),)</f>
        <v>0</v>
      </c>
      <c r="AE7" s="216" t="str">
        <f t="shared" ref="AE7:AE70" si="1">IF(
 AND(
  OR(
   ISTEXT(A7),
   ISTEXT(B7),NOT(ISBLANK(D7)),
   NOT(ISBLANK(E7)),
   NOT(ISBLANK(F7)),
   NOT(ISBLANK(G7))
  ),
  OR(
   ISBLANK(A7),
   ISBLANK(B7),
   ISBLANK(E7),ISBLANK(D7),
   AND(
    ISBLANK(F7),
    ISBLANK(G7)
    ),
  AC7&gt;AB7
  )
 ),
 "unvollständig",
 IF(
  AND(
   NOT(
    ISBLANK(G7)
    ),
   NOT(ISNUMBER(H7))
  ),
  "Seite Mannschaften ausfüllen!",
  ""
 )
)</f>
        <v/>
      </c>
      <c r="AF7" s="206" t="str">
        <f>IF(OR(ISBLANK(F7),
AND(
ISBLANK(E7),
NOT(ISNUMBER(E7))
)),
"",
IF(
E7&lt;=Schwierigkeitsstufen!J$3,
Schwierigkeitsstufen!K$3,
Schwierigkeitsstufen!K$2
))</f>
        <v/>
      </c>
    </row>
    <row r="8" spans="1:32" s="50" customFormat="1" ht="15" x14ac:dyDescent="0.2">
      <c r="A8" s="194"/>
      <c r="B8" s="194"/>
      <c r="C8" s="180"/>
      <c r="D8" s="48"/>
      <c r="E8" s="187"/>
      <c r="F8" s="48"/>
      <c r="G8" s="48"/>
      <c r="H8" s="170" t="str">
        <f>IF(ISBLANK(G8)," ",IF(LOOKUP(G8,MannschaftsNrListe,Mannschaften!B$4:B$53)&lt;&gt;0,LOOKUP(G8,MannschaftsNrListe,Mannschaften!B$4:B$53),""))</f>
        <v xml:space="preserve"> </v>
      </c>
      <c r="I8" s="48"/>
      <c r="J8" s="48"/>
      <c r="K8" s="48"/>
      <c r="L8" s="48"/>
      <c r="M8" s="48"/>
      <c r="N8" s="48"/>
      <c r="O8" s="48"/>
      <c r="P8" s="48"/>
      <c r="Q8" s="48"/>
      <c r="R8" s="48"/>
      <c r="S8" s="48"/>
      <c r="T8" s="48"/>
      <c r="U8" s="48"/>
      <c r="V8" s="48"/>
      <c r="W8" s="48"/>
      <c r="X8" s="48"/>
      <c r="Y8" s="48"/>
      <c r="Z8" s="48"/>
      <c r="AA8" s="49"/>
      <c r="AB8" s="142">
        <f t="shared" si="0"/>
        <v>0</v>
      </c>
      <c r="AC8" s="142">
        <f>IF(NOT(ISBLANK(F8)),LOOKUP(F8,EWKNrListe,Übersicht!D$11:D$26),0)</f>
        <v>0</v>
      </c>
      <c r="AD8" s="142">
        <f>IF(AND(NOT(ISBLANK(G8)),ISNUMBER(H8)),LOOKUP(H8,WKNrListe,Übersicht!I$11:I$26),)</f>
        <v>0</v>
      </c>
      <c r="AE8" s="216" t="str">
        <f t="shared" si="1"/>
        <v/>
      </c>
      <c r="AF8" s="206" t="str">
        <f>IF(OR(ISBLANK(F8),
AND(
ISBLANK(E8),
NOT(ISNUMBER(E8))
)),
"",
IF(
E8&lt;=Schwierigkeitsstufen!J$3,
Schwierigkeitsstufen!K$3,
Schwierigkeitsstufen!K$2
))</f>
        <v/>
      </c>
    </row>
    <row r="9" spans="1:32" s="50" customFormat="1" ht="15" x14ac:dyDescent="0.2">
      <c r="A9" s="194"/>
      <c r="B9" s="194"/>
      <c r="C9" s="180"/>
      <c r="D9" s="48"/>
      <c r="E9" s="187"/>
      <c r="F9" s="48"/>
      <c r="G9" s="48"/>
      <c r="H9" s="170" t="str">
        <f>IF(ISBLANK(G9)," ",IF(LOOKUP(G9,MannschaftsNrListe,Mannschaften!B$4:B$53)&lt;&gt;0,LOOKUP(G9,MannschaftsNrListe,Mannschaften!B$4:B$53),""))</f>
        <v xml:space="preserve"> </v>
      </c>
      <c r="I9" s="48"/>
      <c r="J9" s="48"/>
      <c r="K9" s="48"/>
      <c r="L9" s="48"/>
      <c r="M9" s="48"/>
      <c r="N9" s="48"/>
      <c r="O9" s="48"/>
      <c r="P9" s="48"/>
      <c r="Q9" s="48"/>
      <c r="R9" s="48"/>
      <c r="S9" s="48"/>
      <c r="T9" s="48"/>
      <c r="U9" s="48"/>
      <c r="V9" s="48"/>
      <c r="W9" s="48"/>
      <c r="X9" s="48"/>
      <c r="Y9" s="48"/>
      <c r="Z9" s="48"/>
      <c r="AA9" s="49"/>
      <c r="AB9" s="142">
        <f t="shared" si="0"/>
        <v>0</v>
      </c>
      <c r="AC9" s="142">
        <f>IF(NOT(ISBLANK(F9)),LOOKUP(F9,EWKNrListe,Übersicht!D$11:D$26),0)</f>
        <v>0</v>
      </c>
      <c r="AD9" s="142">
        <f>IF(AND(NOT(ISBLANK(G9)),ISNUMBER(H9)),LOOKUP(H9,WKNrListe,Übersicht!I$11:I$26),)</f>
        <v>0</v>
      </c>
      <c r="AE9" s="216" t="str">
        <f t="shared" si="1"/>
        <v/>
      </c>
      <c r="AF9" s="206" t="str">
        <f>IF(OR(ISBLANK(F9),
AND(
ISBLANK(E9),
NOT(ISNUMBER(E9))
)),
"",
IF(
E9&lt;=Schwierigkeitsstufen!J$3,
Schwierigkeitsstufen!K$3,
Schwierigkeitsstufen!K$2
))</f>
        <v/>
      </c>
    </row>
    <row r="10" spans="1:32" s="50" customFormat="1" ht="15" x14ac:dyDescent="0.2">
      <c r="A10" s="194"/>
      <c r="B10" s="194"/>
      <c r="C10" s="180"/>
      <c r="D10" s="48"/>
      <c r="E10" s="187"/>
      <c r="F10" s="48"/>
      <c r="G10" s="48"/>
      <c r="H10" s="170" t="str">
        <f>IF(ISBLANK(G10)," ",IF(LOOKUP(G10,MannschaftsNrListe,Mannschaften!B$4:B$53)&lt;&gt;0,LOOKUP(G10,MannschaftsNrListe,Mannschaften!B$4:B$53),""))</f>
        <v xml:space="preserve"> </v>
      </c>
      <c r="I10" s="48"/>
      <c r="J10" s="48"/>
      <c r="K10" s="48"/>
      <c r="L10" s="48"/>
      <c r="M10" s="48"/>
      <c r="N10" s="48"/>
      <c r="O10" s="48"/>
      <c r="P10" s="48"/>
      <c r="Q10" s="48"/>
      <c r="R10" s="48"/>
      <c r="S10" s="48"/>
      <c r="T10" s="48"/>
      <c r="U10" s="48"/>
      <c r="V10" s="48"/>
      <c r="W10" s="48"/>
      <c r="X10" s="48"/>
      <c r="Y10" s="48"/>
      <c r="Z10" s="48"/>
      <c r="AA10" s="49"/>
      <c r="AB10" s="142">
        <f t="shared" si="0"/>
        <v>0</v>
      </c>
      <c r="AC10" s="142">
        <f>IF(NOT(ISBLANK(F10)),LOOKUP(F10,EWKNrListe,Übersicht!D$11:D$26),0)</f>
        <v>0</v>
      </c>
      <c r="AD10" s="142">
        <f>IF(AND(NOT(ISBLANK(G10)),ISNUMBER(H10)),LOOKUP(H10,WKNrListe,Übersicht!I$11:I$26),)</f>
        <v>0</v>
      </c>
      <c r="AE10" s="216" t="str">
        <f t="shared" si="1"/>
        <v/>
      </c>
      <c r="AF10" s="206" t="str">
        <f>IF(OR(ISBLANK(F10),
AND(
ISBLANK(E10),
NOT(ISNUMBER(E10))
)),
"",
IF(
E10&lt;=Schwierigkeitsstufen!J$3,
Schwierigkeitsstufen!K$3,
Schwierigkeitsstufen!K$2
))</f>
        <v/>
      </c>
    </row>
    <row r="11" spans="1:32" s="50" customFormat="1" ht="15" x14ac:dyDescent="0.2">
      <c r="A11" s="194"/>
      <c r="B11" s="194"/>
      <c r="C11" s="180"/>
      <c r="D11" s="48"/>
      <c r="E11" s="187"/>
      <c r="F11" s="48"/>
      <c r="G11" s="48"/>
      <c r="H11" s="170" t="str">
        <f>IF(ISBLANK(G11)," ",IF(LOOKUP(G11,MannschaftsNrListe,Mannschaften!B$4:B$53)&lt;&gt;0,LOOKUP(G11,MannschaftsNrListe,Mannschaften!B$4:B$53),""))</f>
        <v xml:space="preserve"> </v>
      </c>
      <c r="I11" s="48"/>
      <c r="J11" s="48"/>
      <c r="K11" s="48"/>
      <c r="L11" s="48"/>
      <c r="M11" s="48"/>
      <c r="N11" s="48"/>
      <c r="O11" s="48"/>
      <c r="P11" s="48"/>
      <c r="Q11" s="48"/>
      <c r="R11" s="48"/>
      <c r="S11" s="48"/>
      <c r="T11" s="48"/>
      <c r="U11" s="48"/>
      <c r="V11" s="48"/>
      <c r="W11" s="48"/>
      <c r="X11" s="48"/>
      <c r="Y11" s="48"/>
      <c r="Z11" s="48"/>
      <c r="AA11" s="49"/>
      <c r="AB11" s="142">
        <f t="shared" si="0"/>
        <v>0</v>
      </c>
      <c r="AC11" s="142">
        <f>IF(NOT(ISBLANK(F11)),LOOKUP(F11,EWKNrListe,Übersicht!D$11:D$26),0)</f>
        <v>0</v>
      </c>
      <c r="AD11" s="142">
        <f>IF(AND(NOT(ISBLANK(G11)),ISNUMBER(H11)),LOOKUP(H11,WKNrListe,Übersicht!I$11:I$26),)</f>
        <v>0</v>
      </c>
      <c r="AE11" s="216" t="str">
        <f t="shared" si="1"/>
        <v/>
      </c>
      <c r="AF11" s="206" t="str">
        <f>IF(OR(ISBLANK(F11),
AND(
ISBLANK(E11),
NOT(ISNUMBER(E11))
)),
"",
IF(
E11&lt;=Schwierigkeitsstufen!J$3,
Schwierigkeitsstufen!K$3,
Schwierigkeitsstufen!K$2
))</f>
        <v/>
      </c>
    </row>
    <row r="12" spans="1:32" s="50" customFormat="1" ht="15" x14ac:dyDescent="0.2">
      <c r="A12" s="194"/>
      <c r="B12" s="194"/>
      <c r="C12" s="180"/>
      <c r="D12" s="48"/>
      <c r="E12" s="187"/>
      <c r="F12" s="48"/>
      <c r="G12" s="48"/>
      <c r="H12" s="170" t="str">
        <f>IF(ISBLANK(G12)," ",IF(LOOKUP(G12,MannschaftsNrListe,Mannschaften!B$4:B$53)&lt;&gt;0,LOOKUP(G12,MannschaftsNrListe,Mannschaften!B$4:B$53),""))</f>
        <v xml:space="preserve"> </v>
      </c>
      <c r="I12" s="48"/>
      <c r="J12" s="48"/>
      <c r="K12" s="48"/>
      <c r="L12" s="48"/>
      <c r="M12" s="48"/>
      <c r="N12" s="48"/>
      <c r="O12" s="48"/>
      <c r="P12" s="48"/>
      <c r="Q12" s="48"/>
      <c r="R12" s="48"/>
      <c r="S12" s="48"/>
      <c r="T12" s="48"/>
      <c r="U12" s="48"/>
      <c r="V12" s="48"/>
      <c r="W12" s="48"/>
      <c r="X12" s="48"/>
      <c r="Y12" s="48"/>
      <c r="Z12" s="48"/>
      <c r="AA12" s="49"/>
      <c r="AB12" s="142">
        <f t="shared" si="0"/>
        <v>0</v>
      </c>
      <c r="AC12" s="142">
        <f>IF(NOT(ISBLANK(F12)),LOOKUP(F12,EWKNrListe,Übersicht!D$11:D$26),0)</f>
        <v>0</v>
      </c>
      <c r="AD12" s="142">
        <f>IF(AND(NOT(ISBLANK(G12)),ISNUMBER(H12)),LOOKUP(H12,WKNrListe,Übersicht!I$11:I$26),)</f>
        <v>0</v>
      </c>
      <c r="AE12" s="216" t="str">
        <f t="shared" si="1"/>
        <v/>
      </c>
      <c r="AF12" s="206" t="str">
        <f>IF(OR(ISBLANK(F12),
AND(
ISBLANK(E12),
NOT(ISNUMBER(E12))
)),
"",
IF(
E12&lt;=Schwierigkeitsstufen!J$3,
Schwierigkeitsstufen!K$3,
Schwierigkeitsstufen!K$2
))</f>
        <v/>
      </c>
    </row>
    <row r="13" spans="1:32" s="50" customFormat="1" ht="15" x14ac:dyDescent="0.2">
      <c r="A13" s="194"/>
      <c r="B13" s="194"/>
      <c r="C13" s="180"/>
      <c r="D13" s="48"/>
      <c r="E13" s="187"/>
      <c r="F13" s="48"/>
      <c r="G13" s="48"/>
      <c r="H13" s="170" t="str">
        <f>IF(ISBLANK(G13)," ",IF(LOOKUP(G13,MannschaftsNrListe,Mannschaften!B$4:B$53)&lt;&gt;0,LOOKUP(G13,MannschaftsNrListe,Mannschaften!B$4:B$53),""))</f>
        <v xml:space="preserve"> </v>
      </c>
      <c r="I13" s="48"/>
      <c r="J13" s="48"/>
      <c r="K13" s="48"/>
      <c r="L13" s="48"/>
      <c r="M13" s="48"/>
      <c r="N13" s="48"/>
      <c r="O13" s="48"/>
      <c r="P13" s="48"/>
      <c r="Q13" s="48"/>
      <c r="R13" s="48"/>
      <c r="S13" s="48"/>
      <c r="T13" s="48"/>
      <c r="U13" s="48"/>
      <c r="V13" s="48"/>
      <c r="W13" s="48"/>
      <c r="X13" s="48"/>
      <c r="Y13" s="48"/>
      <c r="Z13" s="48"/>
      <c r="AA13" s="49"/>
      <c r="AB13" s="142">
        <f t="shared" si="0"/>
        <v>0</v>
      </c>
      <c r="AC13" s="142">
        <f>IF(NOT(ISBLANK(F13)),LOOKUP(F13,EWKNrListe,Übersicht!D$11:D$26),0)</f>
        <v>0</v>
      </c>
      <c r="AD13" s="142">
        <f>IF(AND(NOT(ISBLANK(G13)),ISNUMBER(H13)),LOOKUP(H13,WKNrListe,Übersicht!I$11:I$26),)</f>
        <v>0</v>
      </c>
      <c r="AE13" s="216" t="str">
        <f t="shared" si="1"/>
        <v/>
      </c>
      <c r="AF13" s="206" t="str">
        <f>IF(OR(ISBLANK(F13),
AND(
ISBLANK(E13),
NOT(ISNUMBER(E13))
)),
"",
IF(
E13&lt;=Schwierigkeitsstufen!J$3,
Schwierigkeitsstufen!K$3,
Schwierigkeitsstufen!K$2
))</f>
        <v/>
      </c>
    </row>
    <row r="14" spans="1:32" s="50" customFormat="1" ht="15" x14ac:dyDescent="0.2">
      <c r="A14" s="194"/>
      <c r="B14" s="194"/>
      <c r="C14" s="48"/>
      <c r="D14" s="48"/>
      <c r="E14" s="187"/>
      <c r="F14" s="48"/>
      <c r="G14" s="48"/>
      <c r="H14" s="170" t="str">
        <f>IF(ISBLANK(G14)," ",IF(LOOKUP(G14,MannschaftsNrListe,Mannschaften!B$4:B$53)&lt;&gt;0,LOOKUP(G14,MannschaftsNrListe,Mannschaften!B$4:B$53),""))</f>
        <v xml:space="preserve"> </v>
      </c>
      <c r="I14" s="48"/>
      <c r="J14" s="48"/>
      <c r="K14" s="48"/>
      <c r="L14" s="48"/>
      <c r="M14" s="48"/>
      <c r="N14" s="48"/>
      <c r="O14" s="48"/>
      <c r="P14" s="48"/>
      <c r="Q14" s="48"/>
      <c r="R14" s="48"/>
      <c r="S14" s="48"/>
      <c r="T14" s="48"/>
      <c r="U14" s="48"/>
      <c r="V14" s="48"/>
      <c r="W14" s="48"/>
      <c r="X14" s="48"/>
      <c r="Y14" s="48"/>
      <c r="Z14" s="48"/>
      <c r="AA14" s="49"/>
      <c r="AB14" s="142">
        <f t="shared" si="0"/>
        <v>0</v>
      </c>
      <c r="AC14" s="142">
        <f>IF(NOT(ISBLANK(F14)),LOOKUP(F14,EWKNrListe,Übersicht!D$11:D$26),0)</f>
        <v>0</v>
      </c>
      <c r="AD14" s="142">
        <f>IF(AND(NOT(ISBLANK(G14)),ISNUMBER(H14)),LOOKUP(H14,WKNrListe,Übersicht!I$11:I$26),)</f>
        <v>0</v>
      </c>
      <c r="AE14" s="216" t="str">
        <f t="shared" si="1"/>
        <v/>
      </c>
      <c r="AF14" s="206" t="str">
        <f>IF(OR(ISBLANK(F14),
AND(
ISBLANK(E14),
NOT(ISNUMBER(E14))
)),
"",
IF(
E14&lt;=Schwierigkeitsstufen!J$3,
Schwierigkeitsstufen!K$3,
Schwierigkeitsstufen!K$2
))</f>
        <v/>
      </c>
    </row>
    <row r="15" spans="1:32" s="50" customFormat="1" ht="15" x14ac:dyDescent="0.2">
      <c r="A15" s="194"/>
      <c r="B15" s="194"/>
      <c r="C15" s="48"/>
      <c r="D15" s="48"/>
      <c r="E15" s="187"/>
      <c r="F15" s="48"/>
      <c r="G15" s="48"/>
      <c r="H15" s="170" t="str">
        <f>IF(ISBLANK(G15)," ",IF(LOOKUP(G15,MannschaftsNrListe,Mannschaften!B$4:B$53)&lt;&gt;0,LOOKUP(G15,MannschaftsNrListe,Mannschaften!B$4:B$53),""))</f>
        <v xml:space="preserve"> </v>
      </c>
      <c r="I15" s="48"/>
      <c r="J15" s="48"/>
      <c r="K15" s="48"/>
      <c r="L15" s="48"/>
      <c r="M15" s="48"/>
      <c r="N15" s="48"/>
      <c r="O15" s="48"/>
      <c r="P15" s="48"/>
      <c r="Q15" s="48"/>
      <c r="R15" s="48"/>
      <c r="S15" s="48"/>
      <c r="T15" s="48"/>
      <c r="U15" s="48"/>
      <c r="V15" s="48"/>
      <c r="W15" s="48"/>
      <c r="X15" s="48"/>
      <c r="Y15" s="48"/>
      <c r="Z15" s="48"/>
      <c r="AA15" s="49"/>
      <c r="AB15" s="142">
        <f t="shared" si="0"/>
        <v>0</v>
      </c>
      <c r="AC15" s="142">
        <f>IF(NOT(ISBLANK(F15)),LOOKUP(F15,EWKNrListe,Übersicht!D$11:D$26),0)</f>
        <v>0</v>
      </c>
      <c r="AD15" s="142">
        <f>IF(AND(NOT(ISBLANK(G15)),ISNUMBER(H15)),LOOKUP(H15,WKNrListe,Übersicht!I$11:I$26),)</f>
        <v>0</v>
      </c>
      <c r="AE15" s="216" t="str">
        <f t="shared" si="1"/>
        <v/>
      </c>
      <c r="AF15" s="206" t="str">
        <f>IF(OR(ISBLANK(F15),
AND(
ISBLANK(E15),
NOT(ISNUMBER(E15))
)),
"",
IF(
E15&lt;=Schwierigkeitsstufen!J$3,
Schwierigkeitsstufen!K$3,
Schwierigkeitsstufen!K$2
))</f>
        <v/>
      </c>
    </row>
    <row r="16" spans="1:32" s="50" customFormat="1" ht="15" x14ac:dyDescent="0.2">
      <c r="A16" s="46"/>
      <c r="B16" s="46"/>
      <c r="C16" s="48"/>
      <c r="D16" s="48"/>
      <c r="E16" s="187"/>
      <c r="F16" s="48"/>
      <c r="G16" s="48"/>
      <c r="H16" s="170" t="str">
        <f>IF(ISBLANK(G16)," ",IF(LOOKUP(G16,MannschaftsNrListe,Mannschaften!B$4:B$53)&lt;&gt;0,LOOKUP(G16,MannschaftsNrListe,Mannschaften!B$4:B$53),""))</f>
        <v xml:space="preserve"> </v>
      </c>
      <c r="I16" s="48"/>
      <c r="J16" s="48"/>
      <c r="K16" s="48"/>
      <c r="L16" s="48"/>
      <c r="M16" s="48"/>
      <c r="N16" s="48"/>
      <c r="O16" s="48"/>
      <c r="P16" s="48"/>
      <c r="Q16" s="48"/>
      <c r="R16" s="48"/>
      <c r="S16" s="48"/>
      <c r="T16" s="48"/>
      <c r="U16" s="48"/>
      <c r="V16" s="48"/>
      <c r="W16" s="48"/>
      <c r="X16" s="48"/>
      <c r="Y16" s="48"/>
      <c r="Z16" s="48"/>
      <c r="AA16" s="49"/>
      <c r="AB16" s="142">
        <f t="shared" si="0"/>
        <v>0</v>
      </c>
      <c r="AC16" s="142">
        <f>IF(NOT(ISBLANK(F16)),LOOKUP(F16,EWKNrListe,Übersicht!D$11:D$26),0)</f>
        <v>0</v>
      </c>
      <c r="AD16" s="142">
        <f>IF(AND(NOT(ISBLANK(G16)),ISNUMBER(H16)),LOOKUP(H16,WKNrListe,Übersicht!I$11:I$26),)</f>
        <v>0</v>
      </c>
      <c r="AE16" s="216" t="str">
        <f t="shared" si="1"/>
        <v/>
      </c>
      <c r="AF16" s="206" t="str">
        <f>IF(OR(ISBLANK(F16),
AND(
ISBLANK(E16),
NOT(ISNUMBER(E16))
)),
"",
IF(
E16&lt;=Schwierigkeitsstufen!J$3,
Schwierigkeitsstufen!K$3,
Schwierigkeitsstufen!K$2
))</f>
        <v/>
      </c>
    </row>
    <row r="17" spans="1:32" s="50" customFormat="1" ht="15" x14ac:dyDescent="0.2">
      <c r="A17" s="46"/>
      <c r="B17" s="46"/>
      <c r="C17" s="48"/>
      <c r="D17" s="48"/>
      <c r="E17" s="187"/>
      <c r="F17" s="48"/>
      <c r="G17" s="48"/>
      <c r="H17" s="170" t="str">
        <f>IF(ISBLANK(G17)," ",IF(LOOKUP(G17,MannschaftsNrListe,Mannschaften!B$4:B$53)&lt;&gt;0,LOOKUP(G17,MannschaftsNrListe,Mannschaften!B$4:B$53),""))</f>
        <v xml:space="preserve"> </v>
      </c>
      <c r="I17" s="48"/>
      <c r="J17" s="48"/>
      <c r="K17" s="48"/>
      <c r="L17" s="48"/>
      <c r="M17" s="48"/>
      <c r="N17" s="48"/>
      <c r="O17" s="48"/>
      <c r="P17" s="48"/>
      <c r="Q17" s="48"/>
      <c r="R17" s="48"/>
      <c r="S17" s="48"/>
      <c r="T17" s="48"/>
      <c r="U17" s="48"/>
      <c r="V17" s="48"/>
      <c r="W17" s="48"/>
      <c r="X17" s="48"/>
      <c r="Y17" s="48"/>
      <c r="Z17" s="48"/>
      <c r="AA17" s="49"/>
      <c r="AB17" s="142">
        <f t="shared" si="0"/>
        <v>0</v>
      </c>
      <c r="AC17" s="142">
        <f>IF(NOT(ISBLANK(F17)),LOOKUP(F17,EWKNrListe,Übersicht!D$11:D$26),0)</f>
        <v>0</v>
      </c>
      <c r="AD17" s="142">
        <f>IF(AND(NOT(ISBLANK(G17)),ISNUMBER(H17)),LOOKUP(H17,WKNrListe,Übersicht!I$11:I$26),)</f>
        <v>0</v>
      </c>
      <c r="AE17" s="216" t="str">
        <f t="shared" si="1"/>
        <v/>
      </c>
      <c r="AF17" s="206" t="str">
        <f>IF(OR(ISBLANK(F17),
AND(
ISBLANK(E17),
NOT(ISNUMBER(E17))
)),
"",
IF(
E17&lt;=Schwierigkeitsstufen!J$3,
Schwierigkeitsstufen!K$3,
Schwierigkeitsstufen!K$2
))</f>
        <v/>
      </c>
    </row>
    <row r="18" spans="1:32" s="50" customFormat="1" ht="15" x14ac:dyDescent="0.2">
      <c r="A18" s="46"/>
      <c r="B18" s="46"/>
      <c r="C18" s="48"/>
      <c r="D18" s="48"/>
      <c r="E18" s="187"/>
      <c r="F18" s="48"/>
      <c r="G18" s="48"/>
      <c r="H18" s="170" t="str">
        <f>IF(ISBLANK(G18)," ",IF(LOOKUP(G18,MannschaftsNrListe,Mannschaften!B$4:B$53)&lt;&gt;0,LOOKUP(G18,MannschaftsNrListe,Mannschaften!B$4:B$53),""))</f>
        <v xml:space="preserve"> </v>
      </c>
      <c r="I18" s="48"/>
      <c r="J18" s="48"/>
      <c r="K18" s="48"/>
      <c r="L18" s="48"/>
      <c r="M18" s="48"/>
      <c r="N18" s="48"/>
      <c r="O18" s="48"/>
      <c r="P18" s="48"/>
      <c r="Q18" s="48"/>
      <c r="R18" s="48"/>
      <c r="S18" s="48"/>
      <c r="T18" s="48"/>
      <c r="U18" s="48"/>
      <c r="V18" s="48"/>
      <c r="W18" s="48"/>
      <c r="X18" s="48"/>
      <c r="Y18" s="48"/>
      <c r="Z18" s="48"/>
      <c r="AA18" s="49"/>
      <c r="AB18" s="142">
        <f t="shared" si="0"/>
        <v>0</v>
      </c>
      <c r="AC18" s="142">
        <f>IF(NOT(ISBLANK(F18)),LOOKUP(F18,EWKNrListe,Übersicht!D$11:D$26),0)</f>
        <v>0</v>
      </c>
      <c r="AD18" s="142">
        <f>IF(AND(NOT(ISBLANK(G18)),ISNUMBER(H18)),LOOKUP(H18,WKNrListe,Übersicht!I$11:I$26),)</f>
        <v>0</v>
      </c>
      <c r="AE18" s="216" t="str">
        <f t="shared" si="1"/>
        <v/>
      </c>
      <c r="AF18" s="206" t="str">
        <f>IF(OR(ISBLANK(F18),
AND(
ISBLANK(E18),
NOT(ISNUMBER(E18))
)),
"",
IF(
E18&lt;=Schwierigkeitsstufen!J$3,
Schwierigkeitsstufen!K$3,
Schwierigkeitsstufen!K$2
))</f>
        <v/>
      </c>
    </row>
    <row r="19" spans="1:32" s="50" customFormat="1" ht="15" x14ac:dyDescent="0.2">
      <c r="A19" s="46"/>
      <c r="B19" s="46"/>
      <c r="C19" s="48"/>
      <c r="D19" s="48"/>
      <c r="E19" s="187"/>
      <c r="F19" s="48"/>
      <c r="G19" s="48"/>
      <c r="H19" s="170" t="str">
        <f>IF(ISBLANK(G19)," ",IF(LOOKUP(G19,MannschaftsNrListe,Mannschaften!B$4:B$53)&lt;&gt;0,LOOKUP(G19,MannschaftsNrListe,Mannschaften!B$4:B$53),""))</f>
        <v xml:space="preserve"> </v>
      </c>
      <c r="I19" s="48"/>
      <c r="J19" s="48"/>
      <c r="K19" s="48"/>
      <c r="L19" s="48"/>
      <c r="M19" s="48"/>
      <c r="N19" s="48"/>
      <c r="O19" s="48"/>
      <c r="P19" s="48"/>
      <c r="Q19" s="48"/>
      <c r="R19" s="48"/>
      <c r="S19" s="48"/>
      <c r="T19" s="48"/>
      <c r="U19" s="48"/>
      <c r="V19" s="48"/>
      <c r="W19" s="48"/>
      <c r="X19" s="48"/>
      <c r="Y19" s="48"/>
      <c r="Z19" s="48"/>
      <c r="AA19" s="49"/>
      <c r="AB19" s="142">
        <f t="shared" si="0"/>
        <v>0</v>
      </c>
      <c r="AC19" s="142">
        <f>IF(NOT(ISBLANK(F19)),LOOKUP(F19,EWKNrListe,Übersicht!D$11:D$26),0)</f>
        <v>0</v>
      </c>
      <c r="AD19" s="142">
        <f>IF(AND(NOT(ISBLANK(G19)),ISNUMBER(H19)),LOOKUP(H19,WKNrListe,Übersicht!I$11:I$26),)</f>
        <v>0</v>
      </c>
      <c r="AE19" s="216" t="str">
        <f t="shared" si="1"/>
        <v/>
      </c>
      <c r="AF19" s="206" t="str">
        <f>IF(OR(ISBLANK(F19),
AND(
ISBLANK(E19),
NOT(ISNUMBER(E19))
)),
"",
IF(
E19&lt;=Schwierigkeitsstufen!J$3,
Schwierigkeitsstufen!K$3,
Schwierigkeitsstufen!K$2
))</f>
        <v/>
      </c>
    </row>
    <row r="20" spans="1:32" s="50" customFormat="1" ht="15" x14ac:dyDescent="0.2">
      <c r="A20" s="46"/>
      <c r="B20" s="46"/>
      <c r="C20" s="48"/>
      <c r="D20" s="48"/>
      <c r="E20" s="187"/>
      <c r="F20" s="48"/>
      <c r="G20" s="48"/>
      <c r="H20" s="170" t="str">
        <f>IF(ISBLANK(G20)," ",IF(LOOKUP(G20,MannschaftsNrListe,Mannschaften!B$4:B$53)&lt;&gt;0,LOOKUP(G20,MannschaftsNrListe,Mannschaften!B$4:B$53),""))</f>
        <v xml:space="preserve"> </v>
      </c>
      <c r="I20" s="48"/>
      <c r="J20" s="48"/>
      <c r="K20" s="48"/>
      <c r="L20" s="48"/>
      <c r="M20" s="48"/>
      <c r="N20" s="48"/>
      <c r="O20" s="48"/>
      <c r="P20" s="48"/>
      <c r="Q20" s="48"/>
      <c r="R20" s="48"/>
      <c r="S20" s="48"/>
      <c r="T20" s="48"/>
      <c r="U20" s="48"/>
      <c r="V20" s="48"/>
      <c r="W20" s="48"/>
      <c r="X20" s="48"/>
      <c r="Y20" s="48"/>
      <c r="Z20" s="48"/>
      <c r="AA20" s="49"/>
      <c r="AB20" s="142">
        <f t="shared" si="0"/>
        <v>0</v>
      </c>
      <c r="AC20" s="142">
        <f>IF(NOT(ISBLANK(F20)),LOOKUP(F20,EWKNrListe,Übersicht!D$11:D$26),0)</f>
        <v>0</v>
      </c>
      <c r="AD20" s="142">
        <f>IF(AND(NOT(ISBLANK(G20)),ISNUMBER(H20)),LOOKUP(H20,WKNrListe,Übersicht!I$11:I$26),)</f>
        <v>0</v>
      </c>
      <c r="AE20" s="216" t="str">
        <f t="shared" si="1"/>
        <v/>
      </c>
      <c r="AF20" s="206" t="str">
        <f>IF(OR(ISBLANK(F20),
AND(
ISBLANK(E20),
NOT(ISNUMBER(E20))
)),
"",
IF(
E20&lt;=Schwierigkeitsstufen!J$3,
Schwierigkeitsstufen!K$3,
Schwierigkeitsstufen!K$2
))</f>
        <v/>
      </c>
    </row>
    <row r="21" spans="1:32" s="50" customFormat="1" ht="15" x14ac:dyDescent="0.2">
      <c r="A21" s="46"/>
      <c r="B21" s="46"/>
      <c r="C21" s="48"/>
      <c r="D21" s="48"/>
      <c r="E21" s="187"/>
      <c r="F21" s="48"/>
      <c r="G21" s="48"/>
      <c r="H21" s="170" t="str">
        <f>IF(ISBLANK(G21)," ",IF(LOOKUP(G21,MannschaftsNrListe,Mannschaften!B$4:B$53)&lt;&gt;0,LOOKUP(G21,MannschaftsNrListe,Mannschaften!B$4:B$53),""))</f>
        <v xml:space="preserve"> </v>
      </c>
      <c r="I21" s="48"/>
      <c r="J21" s="48"/>
      <c r="K21" s="48"/>
      <c r="L21" s="48"/>
      <c r="M21" s="48"/>
      <c r="N21" s="48"/>
      <c r="O21" s="48"/>
      <c r="P21" s="48"/>
      <c r="Q21" s="48"/>
      <c r="R21" s="48"/>
      <c r="S21" s="48"/>
      <c r="T21" s="48"/>
      <c r="U21" s="48"/>
      <c r="V21" s="48"/>
      <c r="W21" s="48"/>
      <c r="X21" s="48"/>
      <c r="Y21" s="48"/>
      <c r="Z21" s="48"/>
      <c r="AA21" s="49"/>
      <c r="AB21" s="142">
        <f t="shared" si="0"/>
        <v>0</v>
      </c>
      <c r="AC21" s="142">
        <f>IF(NOT(ISBLANK(F21)),LOOKUP(F21,EWKNrListe,Übersicht!D$11:D$26),0)</f>
        <v>0</v>
      </c>
      <c r="AD21" s="142">
        <f>IF(AND(NOT(ISBLANK(G21)),ISNUMBER(H21)),LOOKUP(H21,WKNrListe,Übersicht!I$11:I$26),)</f>
        <v>0</v>
      </c>
      <c r="AE21" s="216" t="str">
        <f t="shared" si="1"/>
        <v/>
      </c>
      <c r="AF21" s="206" t="str">
        <f>IF(OR(ISBLANK(F21),
AND(
ISBLANK(E21),
NOT(ISNUMBER(E21))
)),
"",
IF(
E21&lt;=Schwierigkeitsstufen!J$3,
Schwierigkeitsstufen!K$3,
Schwierigkeitsstufen!K$2
))</f>
        <v/>
      </c>
    </row>
    <row r="22" spans="1:32" s="50" customFormat="1" ht="15" x14ac:dyDescent="0.2">
      <c r="A22" s="46"/>
      <c r="B22" s="46"/>
      <c r="C22" s="48"/>
      <c r="D22" s="48"/>
      <c r="E22" s="187"/>
      <c r="F22" s="48"/>
      <c r="G22" s="48"/>
      <c r="H22" s="170" t="str">
        <f>IF(ISBLANK(G22)," ",IF(LOOKUP(G22,MannschaftsNrListe,Mannschaften!B$4:B$53)&lt;&gt;0,LOOKUP(G22,MannschaftsNrListe,Mannschaften!B$4:B$53),""))</f>
        <v xml:space="preserve"> </v>
      </c>
      <c r="I22" s="48"/>
      <c r="J22" s="48"/>
      <c r="K22" s="48"/>
      <c r="L22" s="48"/>
      <c r="M22" s="48"/>
      <c r="N22" s="48"/>
      <c r="O22" s="48"/>
      <c r="P22" s="48"/>
      <c r="Q22" s="48"/>
      <c r="R22" s="48"/>
      <c r="S22" s="48"/>
      <c r="T22" s="48"/>
      <c r="U22" s="48"/>
      <c r="V22" s="48"/>
      <c r="W22" s="48"/>
      <c r="X22" s="48"/>
      <c r="Y22" s="48"/>
      <c r="Z22" s="48"/>
      <c r="AA22" s="49"/>
      <c r="AB22" s="142">
        <f t="shared" si="0"/>
        <v>0</v>
      </c>
      <c r="AC22" s="142">
        <f>IF(NOT(ISBLANK(F22)),LOOKUP(F22,EWKNrListe,Übersicht!D$11:D$26),0)</f>
        <v>0</v>
      </c>
      <c r="AD22" s="142">
        <f>IF(AND(NOT(ISBLANK(G22)),ISNUMBER(H22)),LOOKUP(H22,WKNrListe,Übersicht!I$11:I$26),)</f>
        <v>0</v>
      </c>
      <c r="AE22" s="216" t="str">
        <f t="shared" si="1"/>
        <v/>
      </c>
      <c r="AF22" s="206" t="str">
        <f>IF(OR(ISBLANK(F22),
AND(
ISBLANK(E22),
NOT(ISNUMBER(E22))
)),
"",
IF(
E22&lt;=Schwierigkeitsstufen!J$3,
Schwierigkeitsstufen!K$3,
Schwierigkeitsstufen!K$2
))</f>
        <v/>
      </c>
    </row>
    <row r="23" spans="1:32" s="50" customFormat="1" ht="15" x14ac:dyDescent="0.2">
      <c r="A23" s="46"/>
      <c r="B23" s="46"/>
      <c r="C23" s="48"/>
      <c r="D23" s="48"/>
      <c r="E23" s="187"/>
      <c r="F23" s="48"/>
      <c r="G23" s="48"/>
      <c r="H23" s="170" t="str">
        <f>IF(ISBLANK(G23)," ",IF(LOOKUP(G23,MannschaftsNrListe,Mannschaften!B$4:B$53)&lt;&gt;0,LOOKUP(G23,MannschaftsNrListe,Mannschaften!B$4:B$53),""))</f>
        <v xml:space="preserve"> </v>
      </c>
      <c r="I23" s="48"/>
      <c r="J23" s="48"/>
      <c r="K23" s="48"/>
      <c r="L23" s="48"/>
      <c r="M23" s="48"/>
      <c r="N23" s="48"/>
      <c r="O23" s="48"/>
      <c r="P23" s="48"/>
      <c r="Q23" s="48"/>
      <c r="R23" s="48"/>
      <c r="S23" s="48"/>
      <c r="T23" s="48"/>
      <c r="U23" s="48"/>
      <c r="V23" s="48"/>
      <c r="W23" s="48"/>
      <c r="X23" s="48"/>
      <c r="Y23" s="48"/>
      <c r="Z23" s="48"/>
      <c r="AA23" s="49"/>
      <c r="AB23" s="142">
        <f t="shared" si="0"/>
        <v>0</v>
      </c>
      <c r="AC23" s="142">
        <f>IF(NOT(ISBLANK(F23)),LOOKUP(F23,EWKNrListe,Übersicht!D$11:D$26),0)</f>
        <v>0</v>
      </c>
      <c r="AD23" s="142">
        <f>IF(AND(NOT(ISBLANK(G23)),ISNUMBER(H23)),LOOKUP(H23,WKNrListe,Übersicht!I$11:I$26),)</f>
        <v>0</v>
      </c>
      <c r="AE23" s="216" t="str">
        <f t="shared" si="1"/>
        <v/>
      </c>
      <c r="AF23" s="206" t="str">
        <f>IF(OR(ISBLANK(F23),
AND(
ISBLANK(E23),
NOT(ISNUMBER(E23))
)),
"",
IF(
E23&lt;=Schwierigkeitsstufen!J$3,
Schwierigkeitsstufen!K$3,
Schwierigkeitsstufen!K$2
))</f>
        <v/>
      </c>
    </row>
    <row r="24" spans="1:32" s="50" customFormat="1" ht="15" x14ac:dyDescent="0.2">
      <c r="A24" s="46"/>
      <c r="B24" s="46"/>
      <c r="C24" s="48"/>
      <c r="D24" s="48"/>
      <c r="E24" s="187"/>
      <c r="F24" s="48"/>
      <c r="G24" s="48"/>
      <c r="H24" s="170" t="str">
        <f>IF(ISBLANK(G24)," ",IF(LOOKUP(G24,MannschaftsNrListe,Mannschaften!B$4:B$53)&lt;&gt;0,LOOKUP(G24,MannschaftsNrListe,Mannschaften!B$4:B$53),""))</f>
        <v xml:space="preserve"> </v>
      </c>
      <c r="I24" s="48"/>
      <c r="J24" s="48"/>
      <c r="K24" s="48"/>
      <c r="L24" s="48"/>
      <c r="M24" s="48"/>
      <c r="N24" s="48"/>
      <c r="O24" s="48"/>
      <c r="P24" s="48"/>
      <c r="Q24" s="48"/>
      <c r="R24" s="48"/>
      <c r="S24" s="48"/>
      <c r="T24" s="48"/>
      <c r="U24" s="48"/>
      <c r="V24" s="48"/>
      <c r="W24" s="48"/>
      <c r="X24" s="48"/>
      <c r="Y24" s="48"/>
      <c r="Z24" s="48"/>
      <c r="AA24" s="49"/>
      <c r="AB24" s="142">
        <f t="shared" si="0"/>
        <v>0</v>
      </c>
      <c r="AC24" s="142">
        <f>IF(NOT(ISBLANK(F24)),LOOKUP(F24,EWKNrListe,Übersicht!D$11:D$26),0)</f>
        <v>0</v>
      </c>
      <c r="AD24" s="142">
        <f>IF(AND(NOT(ISBLANK(G24)),ISNUMBER(H24)),LOOKUP(H24,WKNrListe,Übersicht!I$11:I$26),)</f>
        <v>0</v>
      </c>
      <c r="AE24" s="216" t="str">
        <f t="shared" si="1"/>
        <v/>
      </c>
      <c r="AF24" s="206" t="str">
        <f>IF(OR(ISBLANK(F24),
AND(
ISBLANK(E24),
NOT(ISNUMBER(E24))
)),
"",
IF(
E24&lt;=Schwierigkeitsstufen!J$3,
Schwierigkeitsstufen!K$3,
Schwierigkeitsstufen!K$2
))</f>
        <v/>
      </c>
    </row>
    <row r="25" spans="1:32" s="50" customFormat="1" ht="15" x14ac:dyDescent="0.2">
      <c r="A25" s="46"/>
      <c r="B25" s="46"/>
      <c r="C25" s="48"/>
      <c r="D25" s="48"/>
      <c r="E25" s="47"/>
      <c r="F25" s="48"/>
      <c r="G25" s="48"/>
      <c r="H25" s="170" t="str">
        <f>IF(ISBLANK(G25)," ",IF(LOOKUP(G25,MannschaftsNrListe,Mannschaften!B$4:B$53)&lt;&gt;0,LOOKUP(G25,MannschaftsNrListe,Mannschaften!B$4:B$53),""))</f>
        <v xml:space="preserve"> </v>
      </c>
      <c r="I25" s="48"/>
      <c r="J25" s="48"/>
      <c r="K25" s="48"/>
      <c r="L25" s="48"/>
      <c r="M25" s="48"/>
      <c r="N25" s="48"/>
      <c r="O25" s="48"/>
      <c r="P25" s="48"/>
      <c r="Q25" s="48"/>
      <c r="R25" s="48"/>
      <c r="S25" s="48"/>
      <c r="T25" s="48"/>
      <c r="U25" s="48"/>
      <c r="V25" s="48"/>
      <c r="W25" s="48"/>
      <c r="X25" s="48"/>
      <c r="Y25" s="48"/>
      <c r="Z25" s="48"/>
      <c r="AA25" s="49"/>
      <c r="AB25" s="142">
        <f t="shared" si="0"/>
        <v>0</v>
      </c>
      <c r="AC25" s="142">
        <f>IF(NOT(ISBLANK(F25)),LOOKUP(F25,EWKNrListe,Übersicht!D$11:D$26),0)</f>
        <v>0</v>
      </c>
      <c r="AD25" s="142">
        <f>IF(AND(NOT(ISBLANK(G25)),ISNUMBER(H25)),LOOKUP(H25,WKNrListe,Übersicht!I$11:I$26),)</f>
        <v>0</v>
      </c>
      <c r="AE25" s="216" t="str">
        <f t="shared" si="1"/>
        <v/>
      </c>
      <c r="AF25" s="206" t="str">
        <f>IF(OR(ISBLANK(F25),
AND(
ISBLANK(E25),
NOT(ISNUMBER(E25))
)),
"",
IF(
E25&lt;=Schwierigkeitsstufen!J$3,
Schwierigkeitsstufen!K$3,
Schwierigkeitsstufen!K$2
))</f>
        <v/>
      </c>
    </row>
    <row r="26" spans="1:32" s="50" customFormat="1" ht="15" x14ac:dyDescent="0.2">
      <c r="A26" s="46"/>
      <c r="B26" s="46"/>
      <c r="C26" s="48"/>
      <c r="D26" s="48"/>
      <c r="E26" s="47"/>
      <c r="F26" s="48"/>
      <c r="G26" s="48"/>
      <c r="H26" s="170" t="str">
        <f>IF(ISBLANK(G26)," ",IF(LOOKUP(G26,MannschaftsNrListe,Mannschaften!B$4:B$53)&lt;&gt;0,LOOKUP(G26,MannschaftsNrListe,Mannschaften!B$4:B$53),""))</f>
        <v xml:space="preserve"> </v>
      </c>
      <c r="I26" s="48"/>
      <c r="J26" s="48"/>
      <c r="K26" s="48"/>
      <c r="L26" s="48"/>
      <c r="M26" s="48"/>
      <c r="N26" s="48"/>
      <c r="O26" s="48"/>
      <c r="P26" s="48"/>
      <c r="Q26" s="48"/>
      <c r="R26" s="48"/>
      <c r="S26" s="48"/>
      <c r="T26" s="48"/>
      <c r="U26" s="48"/>
      <c r="V26" s="48"/>
      <c r="W26" s="48"/>
      <c r="X26" s="48"/>
      <c r="Y26" s="48"/>
      <c r="Z26" s="48"/>
      <c r="AA26" s="49"/>
      <c r="AB26" s="142">
        <f t="shared" si="0"/>
        <v>0</v>
      </c>
      <c r="AC26" s="142">
        <f>IF(NOT(ISBLANK(F26)),LOOKUP(F26,EWKNrListe,Übersicht!D$11:D$26),0)</f>
        <v>0</v>
      </c>
      <c r="AD26" s="142">
        <f>IF(AND(NOT(ISBLANK(G26)),ISNUMBER(H26)),LOOKUP(H26,WKNrListe,Übersicht!I$11:I$26),)</f>
        <v>0</v>
      </c>
      <c r="AE26" s="216" t="str">
        <f t="shared" si="1"/>
        <v/>
      </c>
      <c r="AF26" s="206" t="str">
        <f>IF(OR(ISBLANK(F26),
AND(
ISBLANK(E26),
NOT(ISNUMBER(E26))
)),
"",
IF(
E26&lt;=Schwierigkeitsstufen!J$3,
Schwierigkeitsstufen!K$3,
Schwierigkeitsstufen!K$2
))</f>
        <v/>
      </c>
    </row>
    <row r="27" spans="1:32" s="50" customFormat="1" ht="15" x14ac:dyDescent="0.2">
      <c r="A27" s="46"/>
      <c r="B27" s="46"/>
      <c r="C27" s="48"/>
      <c r="D27" s="48"/>
      <c r="E27" s="47"/>
      <c r="F27" s="48"/>
      <c r="G27" s="48"/>
      <c r="H27" s="170" t="str">
        <f>IF(ISBLANK(G27)," ",IF(LOOKUP(G27,MannschaftsNrListe,Mannschaften!B$4:B$53)&lt;&gt;0,LOOKUP(G27,MannschaftsNrListe,Mannschaften!B$4:B$53),""))</f>
        <v xml:space="preserve"> </v>
      </c>
      <c r="I27" s="48"/>
      <c r="J27" s="48"/>
      <c r="K27" s="48"/>
      <c r="L27" s="48"/>
      <c r="M27" s="48"/>
      <c r="N27" s="48"/>
      <c r="O27" s="48"/>
      <c r="P27" s="48"/>
      <c r="Q27" s="48"/>
      <c r="R27" s="48"/>
      <c r="S27" s="48"/>
      <c r="T27" s="48"/>
      <c r="U27" s="48"/>
      <c r="V27" s="48"/>
      <c r="W27" s="48"/>
      <c r="X27" s="48"/>
      <c r="Y27" s="48"/>
      <c r="Z27" s="48"/>
      <c r="AA27" s="49"/>
      <c r="AB27" s="142">
        <f t="shared" si="0"/>
        <v>0</v>
      </c>
      <c r="AC27" s="142">
        <f>IF(NOT(ISBLANK(F27)),LOOKUP(F27,EWKNrListe,Übersicht!D$11:D$26),0)</f>
        <v>0</v>
      </c>
      <c r="AD27" s="142">
        <f>IF(AND(NOT(ISBLANK(G27)),ISNUMBER(H27)),LOOKUP(H27,WKNrListe,Übersicht!I$11:I$26),)</f>
        <v>0</v>
      </c>
      <c r="AE27" s="216" t="str">
        <f t="shared" si="1"/>
        <v/>
      </c>
      <c r="AF27" s="206" t="str">
        <f>IF(OR(ISBLANK(F27),
AND(
ISBLANK(E27),
NOT(ISNUMBER(E27))
)),
"",
IF(
E27&lt;=Schwierigkeitsstufen!J$3,
Schwierigkeitsstufen!K$3,
Schwierigkeitsstufen!K$2
))</f>
        <v/>
      </c>
    </row>
    <row r="28" spans="1:32" s="50" customFormat="1" ht="15" x14ac:dyDescent="0.2">
      <c r="A28" s="46"/>
      <c r="B28" s="46"/>
      <c r="C28" s="48"/>
      <c r="D28" s="48"/>
      <c r="E28" s="47"/>
      <c r="F28" s="48"/>
      <c r="G28" s="48"/>
      <c r="H28" s="170" t="str">
        <f>IF(ISBLANK(G28)," ",IF(LOOKUP(G28,MannschaftsNrListe,Mannschaften!B$4:B$53)&lt;&gt;0,LOOKUP(G28,MannschaftsNrListe,Mannschaften!B$4:B$53),""))</f>
        <v xml:space="preserve"> </v>
      </c>
      <c r="I28" s="48"/>
      <c r="J28" s="48"/>
      <c r="K28" s="48"/>
      <c r="L28" s="48"/>
      <c r="M28" s="48"/>
      <c r="N28" s="48"/>
      <c r="O28" s="48"/>
      <c r="P28" s="48"/>
      <c r="Q28" s="48"/>
      <c r="R28" s="48"/>
      <c r="S28" s="48"/>
      <c r="T28" s="48"/>
      <c r="U28" s="48"/>
      <c r="V28" s="48"/>
      <c r="W28" s="48"/>
      <c r="X28" s="48"/>
      <c r="Y28" s="48"/>
      <c r="Z28" s="48"/>
      <c r="AA28" s="49"/>
      <c r="AB28" s="142">
        <f t="shared" si="0"/>
        <v>0</v>
      </c>
      <c r="AC28" s="142">
        <f>IF(NOT(ISBLANK(F28)),LOOKUP(F28,EWKNrListe,Übersicht!D$11:D$26),0)</f>
        <v>0</v>
      </c>
      <c r="AD28" s="142">
        <f>IF(AND(NOT(ISBLANK(G28)),ISNUMBER(H28)),LOOKUP(H28,WKNrListe,Übersicht!I$11:I$26),)</f>
        <v>0</v>
      </c>
      <c r="AE28" s="216" t="str">
        <f t="shared" si="1"/>
        <v/>
      </c>
      <c r="AF28" s="206" t="str">
        <f>IF(OR(ISBLANK(F28),
AND(
ISBLANK(E28),
NOT(ISNUMBER(E28))
)),
"",
IF(
E28&lt;=Schwierigkeitsstufen!J$3,
Schwierigkeitsstufen!K$3,
Schwierigkeitsstufen!K$2
))</f>
        <v/>
      </c>
    </row>
    <row r="29" spans="1:32" s="50" customFormat="1" ht="15" x14ac:dyDescent="0.2">
      <c r="A29" s="46"/>
      <c r="B29" s="46"/>
      <c r="C29" s="48"/>
      <c r="D29" s="48"/>
      <c r="E29" s="47"/>
      <c r="F29" s="48"/>
      <c r="G29" s="48"/>
      <c r="H29" s="170" t="str">
        <f>IF(ISBLANK(G29)," ",IF(LOOKUP(G29,MannschaftsNrListe,Mannschaften!B$4:B$53)&lt;&gt;0,LOOKUP(G29,MannschaftsNrListe,Mannschaften!B$4:B$53),""))</f>
        <v xml:space="preserve"> </v>
      </c>
      <c r="I29" s="48"/>
      <c r="J29" s="48"/>
      <c r="K29" s="48"/>
      <c r="L29" s="48"/>
      <c r="M29" s="48"/>
      <c r="N29" s="48"/>
      <c r="O29" s="48"/>
      <c r="P29" s="48"/>
      <c r="Q29" s="48"/>
      <c r="R29" s="48"/>
      <c r="S29" s="48"/>
      <c r="T29" s="48"/>
      <c r="U29" s="48"/>
      <c r="V29" s="48"/>
      <c r="W29" s="48"/>
      <c r="X29" s="48"/>
      <c r="Y29" s="48"/>
      <c r="Z29" s="48"/>
      <c r="AA29" s="49"/>
      <c r="AB29" s="142">
        <f t="shared" si="0"/>
        <v>0</v>
      </c>
      <c r="AC29" s="142">
        <f>IF(NOT(ISBLANK(F29)),LOOKUP(F29,EWKNrListe,Übersicht!D$11:D$26),0)</f>
        <v>0</v>
      </c>
      <c r="AD29" s="142">
        <f>IF(AND(NOT(ISBLANK(G29)),ISNUMBER(H29)),LOOKUP(H29,WKNrListe,Übersicht!I$11:I$26),)</f>
        <v>0</v>
      </c>
      <c r="AE29" s="216" t="str">
        <f t="shared" si="1"/>
        <v/>
      </c>
      <c r="AF29" s="206" t="str">
        <f>IF(OR(ISBLANK(F29),
AND(
ISBLANK(E29),
NOT(ISNUMBER(E29))
)),
"",
IF(
E29&lt;=Schwierigkeitsstufen!J$3,
Schwierigkeitsstufen!K$3,
Schwierigkeitsstufen!K$2
))</f>
        <v/>
      </c>
    </row>
    <row r="30" spans="1:32" s="50" customFormat="1" ht="15" x14ac:dyDescent="0.2">
      <c r="A30" s="46"/>
      <c r="B30" s="46"/>
      <c r="C30" s="48"/>
      <c r="D30" s="48"/>
      <c r="E30" s="47"/>
      <c r="F30" s="48"/>
      <c r="G30" s="48"/>
      <c r="H30" s="170" t="str">
        <f>IF(ISBLANK(G30)," ",IF(LOOKUP(G30,MannschaftsNrListe,Mannschaften!B$4:B$53)&lt;&gt;0,LOOKUP(G30,MannschaftsNrListe,Mannschaften!B$4:B$53),""))</f>
        <v xml:space="preserve"> </v>
      </c>
      <c r="I30" s="48"/>
      <c r="J30" s="48"/>
      <c r="K30" s="48"/>
      <c r="L30" s="48"/>
      <c r="M30" s="48"/>
      <c r="N30" s="48"/>
      <c r="O30" s="48"/>
      <c r="P30" s="48"/>
      <c r="Q30" s="48"/>
      <c r="R30" s="48"/>
      <c r="S30" s="48"/>
      <c r="T30" s="48"/>
      <c r="U30" s="48"/>
      <c r="V30" s="48"/>
      <c r="W30" s="48"/>
      <c r="X30" s="48"/>
      <c r="Y30" s="48"/>
      <c r="Z30" s="48"/>
      <c r="AA30" s="49"/>
      <c r="AB30" s="142">
        <f t="shared" si="0"/>
        <v>0</v>
      </c>
      <c r="AC30" s="142">
        <f>IF(NOT(ISBLANK(F30)),LOOKUP(F30,EWKNrListe,Übersicht!D$11:D$26),0)</f>
        <v>0</v>
      </c>
      <c r="AD30" s="142">
        <f>IF(AND(NOT(ISBLANK(G30)),ISNUMBER(H30)),LOOKUP(H30,WKNrListe,Übersicht!I$11:I$26),)</f>
        <v>0</v>
      </c>
      <c r="AE30" s="216" t="str">
        <f t="shared" si="1"/>
        <v/>
      </c>
      <c r="AF30" s="206" t="str">
        <f>IF(OR(ISBLANK(F30),
AND(
ISBLANK(E30),
NOT(ISNUMBER(E30))
)),
"",
IF(
E30&lt;=Schwierigkeitsstufen!J$3,
Schwierigkeitsstufen!K$3,
Schwierigkeitsstufen!K$2
))</f>
        <v/>
      </c>
    </row>
    <row r="31" spans="1:32" s="50" customFormat="1" ht="15" x14ac:dyDescent="0.2">
      <c r="A31" s="46"/>
      <c r="B31" s="46"/>
      <c r="C31" s="48"/>
      <c r="D31" s="48"/>
      <c r="E31" s="47"/>
      <c r="F31" s="48"/>
      <c r="G31" s="48"/>
      <c r="H31" s="170" t="str">
        <f>IF(ISBLANK(G31)," ",IF(LOOKUP(G31,MannschaftsNrListe,Mannschaften!B$4:B$53)&lt;&gt;0,LOOKUP(G31,MannschaftsNrListe,Mannschaften!B$4:B$53),""))</f>
        <v xml:space="preserve"> </v>
      </c>
      <c r="I31" s="48"/>
      <c r="J31" s="48"/>
      <c r="K31" s="48"/>
      <c r="L31" s="48"/>
      <c r="M31" s="48"/>
      <c r="N31" s="48"/>
      <c r="O31" s="48"/>
      <c r="P31" s="48"/>
      <c r="Q31" s="48"/>
      <c r="R31" s="48"/>
      <c r="S31" s="48"/>
      <c r="T31" s="48"/>
      <c r="U31" s="48"/>
      <c r="V31" s="48"/>
      <c r="W31" s="48"/>
      <c r="X31" s="48"/>
      <c r="Y31" s="48"/>
      <c r="Z31" s="48"/>
      <c r="AA31" s="49"/>
      <c r="AB31" s="142">
        <f t="shared" si="0"/>
        <v>0</v>
      </c>
      <c r="AC31" s="142">
        <f>IF(NOT(ISBLANK(F31)),LOOKUP(F31,EWKNrListe,Übersicht!D$11:D$26),0)</f>
        <v>0</v>
      </c>
      <c r="AD31" s="142">
        <f>IF(AND(NOT(ISBLANK(G31)),ISNUMBER(H31)),LOOKUP(H31,WKNrListe,Übersicht!I$11:I$26),)</f>
        <v>0</v>
      </c>
      <c r="AE31" s="216" t="str">
        <f t="shared" si="1"/>
        <v/>
      </c>
      <c r="AF31" s="206" t="str">
        <f>IF(OR(ISBLANK(F31),
AND(
ISBLANK(E31),
NOT(ISNUMBER(E31))
)),
"",
IF(
E31&lt;=Schwierigkeitsstufen!J$3,
Schwierigkeitsstufen!K$3,
Schwierigkeitsstufen!K$2
))</f>
        <v/>
      </c>
    </row>
    <row r="32" spans="1:32" s="50" customFormat="1" ht="15" x14ac:dyDescent="0.2">
      <c r="A32" s="46"/>
      <c r="B32" s="46"/>
      <c r="C32" s="48"/>
      <c r="D32" s="48"/>
      <c r="E32" s="47"/>
      <c r="F32" s="48"/>
      <c r="G32" s="48"/>
      <c r="H32" s="170" t="str">
        <f>IF(ISBLANK(G32)," ",IF(LOOKUP(G32,MannschaftsNrListe,Mannschaften!B$4:B$53)&lt;&gt;0,LOOKUP(G32,MannschaftsNrListe,Mannschaften!B$4:B$53),""))</f>
        <v xml:space="preserve"> </v>
      </c>
      <c r="I32" s="48"/>
      <c r="J32" s="48"/>
      <c r="K32" s="48"/>
      <c r="L32" s="48"/>
      <c r="M32" s="48"/>
      <c r="N32" s="48"/>
      <c r="O32" s="48"/>
      <c r="P32" s="48"/>
      <c r="Q32" s="48"/>
      <c r="R32" s="48"/>
      <c r="S32" s="48"/>
      <c r="T32" s="48"/>
      <c r="U32" s="48"/>
      <c r="V32" s="48"/>
      <c r="W32" s="48"/>
      <c r="X32" s="48"/>
      <c r="Y32" s="48"/>
      <c r="Z32" s="48"/>
      <c r="AA32" s="49"/>
      <c r="AB32" s="142">
        <f t="shared" si="0"/>
        <v>0</v>
      </c>
      <c r="AC32" s="142">
        <f>IF(NOT(ISBLANK(F32)),LOOKUP(F32,EWKNrListe,Übersicht!D$11:D$26),0)</f>
        <v>0</v>
      </c>
      <c r="AD32" s="142">
        <f>IF(AND(NOT(ISBLANK(G32)),ISNUMBER(H32)),LOOKUP(H32,WKNrListe,Übersicht!I$11:I$26),)</f>
        <v>0</v>
      </c>
      <c r="AE32" s="216" t="str">
        <f t="shared" si="1"/>
        <v/>
      </c>
      <c r="AF32" s="206" t="str">
        <f>IF(OR(ISBLANK(F32),
AND(
ISBLANK(E32),
NOT(ISNUMBER(E32))
)),
"",
IF(
E32&lt;=Schwierigkeitsstufen!J$3,
Schwierigkeitsstufen!K$3,
Schwierigkeitsstufen!K$2
))</f>
        <v/>
      </c>
    </row>
    <row r="33" spans="1:32" s="50" customFormat="1" ht="15" x14ac:dyDescent="0.2">
      <c r="A33" s="46"/>
      <c r="B33" s="46"/>
      <c r="C33" s="48"/>
      <c r="D33" s="48"/>
      <c r="E33" s="47"/>
      <c r="F33" s="48"/>
      <c r="G33" s="48"/>
      <c r="H33" s="170" t="str">
        <f>IF(ISBLANK(G33)," ",IF(LOOKUP(G33,MannschaftsNrListe,Mannschaften!B$4:B$53)&lt;&gt;0,LOOKUP(G33,MannschaftsNrListe,Mannschaften!B$4:B$53),""))</f>
        <v xml:space="preserve"> </v>
      </c>
      <c r="I33" s="48"/>
      <c r="J33" s="48"/>
      <c r="K33" s="48"/>
      <c r="L33" s="48"/>
      <c r="M33" s="48"/>
      <c r="N33" s="48"/>
      <c r="O33" s="48"/>
      <c r="P33" s="48"/>
      <c r="Q33" s="48"/>
      <c r="R33" s="48"/>
      <c r="S33" s="48"/>
      <c r="T33" s="48"/>
      <c r="U33" s="48"/>
      <c r="V33" s="48"/>
      <c r="W33" s="48"/>
      <c r="X33" s="48"/>
      <c r="Y33" s="48"/>
      <c r="Z33" s="48"/>
      <c r="AA33" s="49"/>
      <c r="AB33" s="142">
        <f t="shared" si="0"/>
        <v>0</v>
      </c>
      <c r="AC33" s="142">
        <f>IF(NOT(ISBLANK(F33)),LOOKUP(F33,EWKNrListe,Übersicht!D$11:D$26),0)</f>
        <v>0</v>
      </c>
      <c r="AD33" s="142">
        <f>IF(AND(NOT(ISBLANK(G33)),ISNUMBER(H33)),LOOKUP(H33,WKNrListe,Übersicht!I$11:I$26),)</f>
        <v>0</v>
      </c>
      <c r="AE33" s="216" t="str">
        <f t="shared" si="1"/>
        <v/>
      </c>
      <c r="AF33" s="206" t="str">
        <f>IF(OR(ISBLANK(F33),
AND(
ISBLANK(E33),
NOT(ISNUMBER(E33))
)),
"",
IF(
E33&lt;=Schwierigkeitsstufen!J$3,
Schwierigkeitsstufen!K$3,
Schwierigkeitsstufen!K$2
))</f>
        <v/>
      </c>
    </row>
    <row r="34" spans="1:32" s="50" customFormat="1" ht="15" x14ac:dyDescent="0.2">
      <c r="A34" s="46"/>
      <c r="B34" s="46"/>
      <c r="C34" s="48"/>
      <c r="D34" s="48"/>
      <c r="E34" s="47"/>
      <c r="F34" s="48"/>
      <c r="G34" s="48"/>
      <c r="H34" s="170" t="str">
        <f>IF(ISBLANK(G34)," ",IF(LOOKUP(G34,MannschaftsNrListe,Mannschaften!B$4:B$53)&lt;&gt;0,LOOKUP(G34,MannschaftsNrListe,Mannschaften!B$4:B$53),""))</f>
        <v xml:space="preserve"> </v>
      </c>
      <c r="I34" s="48"/>
      <c r="J34" s="48"/>
      <c r="K34" s="48"/>
      <c r="L34" s="48"/>
      <c r="M34" s="48"/>
      <c r="N34" s="48"/>
      <c r="O34" s="48"/>
      <c r="P34" s="48"/>
      <c r="Q34" s="48"/>
      <c r="R34" s="48"/>
      <c r="S34" s="48"/>
      <c r="T34" s="48"/>
      <c r="U34" s="48"/>
      <c r="V34" s="48"/>
      <c r="W34" s="48"/>
      <c r="X34" s="48"/>
      <c r="Y34" s="48"/>
      <c r="Z34" s="48"/>
      <c r="AA34" s="49"/>
      <c r="AB34" s="142">
        <f t="shared" si="0"/>
        <v>0</v>
      </c>
      <c r="AC34" s="142">
        <f>IF(NOT(ISBLANK(F34)),LOOKUP(F34,EWKNrListe,Übersicht!D$11:D$26),0)</f>
        <v>0</v>
      </c>
      <c r="AD34" s="142">
        <f>IF(AND(NOT(ISBLANK(G34)),ISNUMBER(H34)),LOOKUP(H34,WKNrListe,Übersicht!I$11:I$26),)</f>
        <v>0</v>
      </c>
      <c r="AE34" s="216" t="str">
        <f t="shared" si="1"/>
        <v/>
      </c>
      <c r="AF34" s="206" t="str">
        <f>IF(OR(ISBLANK(F34),
AND(
ISBLANK(E34),
NOT(ISNUMBER(E34))
)),
"",
IF(
E34&lt;=Schwierigkeitsstufen!J$3,
Schwierigkeitsstufen!K$3,
Schwierigkeitsstufen!K$2
))</f>
        <v/>
      </c>
    </row>
    <row r="35" spans="1:32" s="50" customFormat="1" ht="15" x14ac:dyDescent="0.2">
      <c r="A35" s="46"/>
      <c r="B35" s="46"/>
      <c r="C35" s="48"/>
      <c r="D35" s="48"/>
      <c r="E35" s="47"/>
      <c r="F35" s="48"/>
      <c r="G35" s="48"/>
      <c r="H35" s="170" t="str">
        <f>IF(ISBLANK(G35)," ",IF(LOOKUP(G35,MannschaftsNrListe,Mannschaften!B$4:B$53)&lt;&gt;0,LOOKUP(G35,MannschaftsNrListe,Mannschaften!B$4:B$53),""))</f>
        <v xml:space="preserve"> </v>
      </c>
      <c r="I35" s="48"/>
      <c r="J35" s="48"/>
      <c r="K35" s="48"/>
      <c r="L35" s="48"/>
      <c r="M35" s="48"/>
      <c r="N35" s="48"/>
      <c r="O35" s="48"/>
      <c r="P35" s="48"/>
      <c r="Q35" s="48"/>
      <c r="R35" s="48"/>
      <c r="S35" s="48"/>
      <c r="T35" s="48"/>
      <c r="U35" s="48"/>
      <c r="V35" s="48"/>
      <c r="W35" s="48"/>
      <c r="X35" s="48"/>
      <c r="Y35" s="48"/>
      <c r="Z35" s="48"/>
      <c r="AA35" s="49"/>
      <c r="AB35" s="142">
        <f t="shared" si="0"/>
        <v>0</v>
      </c>
      <c r="AC35" s="142">
        <f>IF(NOT(ISBLANK(F35)),LOOKUP(F35,EWKNrListe,Übersicht!D$11:D$26),0)</f>
        <v>0</v>
      </c>
      <c r="AD35" s="142">
        <f>IF(AND(NOT(ISBLANK(G35)),ISNUMBER(H35)),LOOKUP(H35,WKNrListe,Übersicht!I$11:I$26),)</f>
        <v>0</v>
      </c>
      <c r="AE35" s="216" t="str">
        <f t="shared" si="1"/>
        <v/>
      </c>
      <c r="AF35" s="206" t="str">
        <f>IF(OR(ISBLANK(F35),
AND(
ISBLANK(E35),
NOT(ISNUMBER(E35))
)),
"",
IF(
E35&lt;=Schwierigkeitsstufen!J$3,
Schwierigkeitsstufen!K$3,
Schwierigkeitsstufen!K$2
))</f>
        <v/>
      </c>
    </row>
    <row r="36" spans="1:32" s="50" customFormat="1" ht="15" x14ac:dyDescent="0.2">
      <c r="A36" s="46"/>
      <c r="B36" s="46"/>
      <c r="C36" s="48"/>
      <c r="D36" s="48"/>
      <c r="E36" s="47"/>
      <c r="F36" s="48"/>
      <c r="G36" s="48"/>
      <c r="H36" s="170" t="str">
        <f>IF(ISBLANK(G36)," ",IF(LOOKUP(G36,MannschaftsNrListe,Mannschaften!B$4:B$53)&lt;&gt;0,LOOKUP(G36,MannschaftsNrListe,Mannschaften!B$4:B$53),""))</f>
        <v xml:space="preserve"> </v>
      </c>
      <c r="I36" s="48"/>
      <c r="J36" s="48"/>
      <c r="K36" s="48"/>
      <c r="L36" s="48"/>
      <c r="M36" s="48"/>
      <c r="N36" s="48"/>
      <c r="O36" s="48"/>
      <c r="P36" s="48"/>
      <c r="Q36" s="48"/>
      <c r="R36" s="48"/>
      <c r="S36" s="48"/>
      <c r="T36" s="48"/>
      <c r="U36" s="48"/>
      <c r="V36" s="48"/>
      <c r="W36" s="48"/>
      <c r="X36" s="48"/>
      <c r="Y36" s="48"/>
      <c r="Z36" s="48"/>
      <c r="AA36" s="49"/>
      <c r="AB36" s="142">
        <f t="shared" si="0"/>
        <v>0</v>
      </c>
      <c r="AC36" s="142">
        <f>IF(NOT(ISBLANK(F36)),LOOKUP(F36,EWKNrListe,Übersicht!D$11:D$26),0)</f>
        <v>0</v>
      </c>
      <c r="AD36" s="142">
        <f>IF(AND(NOT(ISBLANK(G36)),ISNUMBER(H36)),LOOKUP(H36,WKNrListe,Übersicht!I$11:I$26),)</f>
        <v>0</v>
      </c>
      <c r="AE36" s="216" t="str">
        <f t="shared" si="1"/>
        <v/>
      </c>
      <c r="AF36" s="206" t="str">
        <f>IF(OR(ISBLANK(F36),
AND(
ISBLANK(E36),
NOT(ISNUMBER(E36))
)),
"",
IF(
E36&lt;=Schwierigkeitsstufen!J$3,
Schwierigkeitsstufen!K$3,
Schwierigkeitsstufen!K$2
))</f>
        <v/>
      </c>
    </row>
    <row r="37" spans="1:32" s="50" customFormat="1" ht="15" x14ac:dyDescent="0.2">
      <c r="A37" s="46"/>
      <c r="B37" s="46"/>
      <c r="C37" s="48"/>
      <c r="D37" s="48"/>
      <c r="E37" s="47"/>
      <c r="F37" s="48"/>
      <c r="G37" s="48"/>
      <c r="H37" s="170" t="str">
        <f>IF(ISBLANK(G37)," ",IF(LOOKUP(G37,MannschaftsNrListe,Mannschaften!B$4:B$53)&lt;&gt;0,LOOKUP(G37,MannschaftsNrListe,Mannschaften!B$4:B$53),""))</f>
        <v xml:space="preserve"> </v>
      </c>
      <c r="I37" s="48"/>
      <c r="J37" s="48"/>
      <c r="K37" s="48"/>
      <c r="L37" s="48"/>
      <c r="M37" s="48"/>
      <c r="N37" s="48"/>
      <c r="O37" s="48"/>
      <c r="P37" s="48"/>
      <c r="Q37" s="48"/>
      <c r="R37" s="48"/>
      <c r="S37" s="48"/>
      <c r="T37" s="48"/>
      <c r="U37" s="48"/>
      <c r="V37" s="48"/>
      <c r="W37" s="48"/>
      <c r="X37" s="48"/>
      <c r="Y37" s="48"/>
      <c r="Z37" s="48"/>
      <c r="AA37" s="49"/>
      <c r="AB37" s="142">
        <f t="shared" si="0"/>
        <v>0</v>
      </c>
      <c r="AC37" s="142">
        <f>IF(NOT(ISBLANK(F37)),LOOKUP(F37,EWKNrListe,Übersicht!D$11:D$26),0)</f>
        <v>0</v>
      </c>
      <c r="AD37" s="142">
        <f>IF(AND(NOT(ISBLANK(G37)),ISNUMBER(H37)),LOOKUP(H37,WKNrListe,Übersicht!I$11:I$26),)</f>
        <v>0</v>
      </c>
      <c r="AE37" s="216" t="str">
        <f t="shared" si="1"/>
        <v/>
      </c>
      <c r="AF37" s="206" t="str">
        <f>IF(OR(ISBLANK(F37),
AND(
ISBLANK(E37),
NOT(ISNUMBER(E37))
)),
"",
IF(
E37&lt;=Schwierigkeitsstufen!J$3,
Schwierigkeitsstufen!K$3,
Schwierigkeitsstufen!K$2
))</f>
        <v/>
      </c>
    </row>
    <row r="38" spans="1:32" s="50" customFormat="1" ht="15" x14ac:dyDescent="0.2">
      <c r="A38" s="46"/>
      <c r="B38" s="46"/>
      <c r="C38" s="48"/>
      <c r="D38" s="48"/>
      <c r="E38" s="47"/>
      <c r="F38" s="48"/>
      <c r="G38" s="48"/>
      <c r="H38" s="170" t="str">
        <f>IF(ISBLANK(G38)," ",IF(LOOKUP(G38,MannschaftsNrListe,Mannschaften!B$4:B$53)&lt;&gt;0,LOOKUP(G38,MannschaftsNrListe,Mannschaften!B$4:B$53),""))</f>
        <v xml:space="preserve"> </v>
      </c>
      <c r="I38" s="48"/>
      <c r="J38" s="48"/>
      <c r="K38" s="48"/>
      <c r="L38" s="48"/>
      <c r="M38" s="48"/>
      <c r="N38" s="48"/>
      <c r="O38" s="48"/>
      <c r="P38" s="48"/>
      <c r="Q38" s="48"/>
      <c r="R38" s="48"/>
      <c r="S38" s="48"/>
      <c r="T38" s="48"/>
      <c r="U38" s="48"/>
      <c r="V38" s="48"/>
      <c r="W38" s="48"/>
      <c r="X38" s="48"/>
      <c r="Y38" s="48"/>
      <c r="Z38" s="48"/>
      <c r="AA38" s="49"/>
      <c r="AB38" s="142">
        <f t="shared" si="0"/>
        <v>0</v>
      </c>
      <c r="AC38" s="142">
        <f>IF(NOT(ISBLANK(F38)),LOOKUP(F38,EWKNrListe,Übersicht!D$11:D$26),0)</f>
        <v>0</v>
      </c>
      <c r="AD38" s="142">
        <f>IF(AND(NOT(ISBLANK(G38)),ISNUMBER(H38)),LOOKUP(H38,WKNrListe,Übersicht!I$11:I$26),)</f>
        <v>0</v>
      </c>
      <c r="AE38" s="216" t="str">
        <f t="shared" si="1"/>
        <v/>
      </c>
      <c r="AF38" s="206" t="str">
        <f>IF(OR(ISBLANK(F38),
AND(
ISBLANK(E38),
NOT(ISNUMBER(E38))
)),
"",
IF(
E38&lt;=Schwierigkeitsstufen!J$3,
Schwierigkeitsstufen!K$3,
Schwierigkeitsstufen!K$2
))</f>
        <v/>
      </c>
    </row>
    <row r="39" spans="1:32" s="50" customFormat="1" ht="15" x14ac:dyDescent="0.2">
      <c r="A39" s="46"/>
      <c r="B39" s="46"/>
      <c r="C39" s="48"/>
      <c r="D39" s="48"/>
      <c r="E39" s="47"/>
      <c r="F39" s="48"/>
      <c r="G39" s="48"/>
      <c r="H39" s="170" t="str">
        <f>IF(ISBLANK(G39)," ",IF(LOOKUP(G39,MannschaftsNrListe,Mannschaften!B$4:B$53)&lt;&gt;0,LOOKUP(G39,MannschaftsNrListe,Mannschaften!B$4:B$53),""))</f>
        <v xml:space="preserve"> </v>
      </c>
      <c r="I39" s="48"/>
      <c r="J39" s="48"/>
      <c r="K39" s="48"/>
      <c r="L39" s="48"/>
      <c r="M39" s="48"/>
      <c r="N39" s="48"/>
      <c r="O39" s="48"/>
      <c r="P39" s="48"/>
      <c r="Q39" s="48"/>
      <c r="R39" s="48"/>
      <c r="S39" s="48"/>
      <c r="T39" s="48"/>
      <c r="U39" s="48"/>
      <c r="V39" s="48"/>
      <c r="W39" s="48"/>
      <c r="X39" s="48"/>
      <c r="Y39" s="48"/>
      <c r="Z39" s="48"/>
      <c r="AA39" s="49"/>
      <c r="AB39" s="142">
        <f t="shared" si="0"/>
        <v>0</v>
      </c>
      <c r="AC39" s="142">
        <f>IF(NOT(ISBLANK(F39)),LOOKUP(F39,EWKNrListe,Übersicht!D$11:D$26),0)</f>
        <v>0</v>
      </c>
      <c r="AD39" s="142">
        <f>IF(AND(NOT(ISBLANK(G39)),ISNUMBER(H39)),LOOKUP(H39,WKNrListe,Übersicht!I$11:I$26),)</f>
        <v>0</v>
      </c>
      <c r="AE39" s="216" t="str">
        <f t="shared" si="1"/>
        <v/>
      </c>
      <c r="AF39" s="206" t="str">
        <f>IF(OR(ISBLANK(F39),
AND(
ISBLANK(E39),
NOT(ISNUMBER(E39))
)),
"",
IF(
E39&lt;=Schwierigkeitsstufen!J$3,
Schwierigkeitsstufen!K$3,
Schwierigkeitsstufen!K$2
))</f>
        <v/>
      </c>
    </row>
    <row r="40" spans="1:32" s="50" customFormat="1" ht="15" x14ac:dyDescent="0.2">
      <c r="A40" s="46"/>
      <c r="B40" s="46"/>
      <c r="C40" s="48"/>
      <c r="D40" s="48"/>
      <c r="E40" s="47"/>
      <c r="F40" s="48"/>
      <c r="G40" s="48"/>
      <c r="H40" s="170" t="str">
        <f>IF(ISBLANK(G40)," ",IF(LOOKUP(G40,MannschaftsNrListe,Mannschaften!B$4:B$53)&lt;&gt;0,LOOKUP(G40,MannschaftsNrListe,Mannschaften!B$4:B$53),""))</f>
        <v xml:space="preserve"> </v>
      </c>
      <c r="I40" s="48"/>
      <c r="J40" s="48"/>
      <c r="K40" s="48"/>
      <c r="L40" s="48"/>
      <c r="M40" s="48"/>
      <c r="N40" s="48"/>
      <c r="O40" s="48"/>
      <c r="P40" s="48"/>
      <c r="Q40" s="48"/>
      <c r="R40" s="48"/>
      <c r="S40" s="48"/>
      <c r="T40" s="48"/>
      <c r="U40" s="48"/>
      <c r="V40" s="48"/>
      <c r="W40" s="48"/>
      <c r="X40" s="48"/>
      <c r="Y40" s="48"/>
      <c r="Z40" s="48"/>
      <c r="AA40" s="49"/>
      <c r="AB40" s="142">
        <f t="shared" si="0"/>
        <v>0</v>
      </c>
      <c r="AC40" s="142">
        <f>IF(NOT(ISBLANK(F40)),LOOKUP(F40,EWKNrListe,Übersicht!D$11:D$26),0)</f>
        <v>0</v>
      </c>
      <c r="AD40" s="142">
        <f>IF(AND(NOT(ISBLANK(G40)),ISNUMBER(H40)),LOOKUP(H40,WKNrListe,Übersicht!I$11:I$26),)</f>
        <v>0</v>
      </c>
      <c r="AE40" s="216" t="str">
        <f t="shared" si="1"/>
        <v/>
      </c>
      <c r="AF40" s="206" t="str">
        <f>IF(OR(ISBLANK(F40),
AND(
ISBLANK(E40),
NOT(ISNUMBER(E40))
)),
"",
IF(
E40&lt;=Schwierigkeitsstufen!J$3,
Schwierigkeitsstufen!K$3,
Schwierigkeitsstufen!K$2
))</f>
        <v/>
      </c>
    </row>
    <row r="41" spans="1:32" s="50" customFormat="1" ht="15" x14ac:dyDescent="0.2">
      <c r="A41" s="46"/>
      <c r="B41" s="46"/>
      <c r="C41" s="48"/>
      <c r="D41" s="48"/>
      <c r="E41" s="47"/>
      <c r="F41" s="48"/>
      <c r="G41" s="48"/>
      <c r="H41" s="170" t="str">
        <f>IF(ISBLANK(G41)," ",IF(LOOKUP(G41,MannschaftsNrListe,Mannschaften!B$4:B$53)&lt;&gt;0,LOOKUP(G41,MannschaftsNrListe,Mannschaften!B$4:B$53),""))</f>
        <v xml:space="preserve"> </v>
      </c>
      <c r="I41" s="48"/>
      <c r="J41" s="48"/>
      <c r="K41" s="48"/>
      <c r="L41" s="48"/>
      <c r="M41" s="48"/>
      <c r="N41" s="48"/>
      <c r="O41" s="48"/>
      <c r="P41" s="48"/>
      <c r="Q41" s="48"/>
      <c r="R41" s="48"/>
      <c r="S41" s="48"/>
      <c r="T41" s="48"/>
      <c r="U41" s="48"/>
      <c r="V41" s="48"/>
      <c r="W41" s="48"/>
      <c r="X41" s="48"/>
      <c r="Y41" s="48"/>
      <c r="Z41" s="48"/>
      <c r="AA41" s="49"/>
      <c r="AB41" s="142">
        <f t="shared" si="0"/>
        <v>0</v>
      </c>
      <c r="AC41" s="142">
        <f>IF(NOT(ISBLANK(F41)),LOOKUP(F41,EWKNrListe,Übersicht!D$11:D$26),0)</f>
        <v>0</v>
      </c>
      <c r="AD41" s="142">
        <f>IF(AND(NOT(ISBLANK(G41)),ISNUMBER(H41)),LOOKUP(H41,WKNrListe,Übersicht!I$11:I$26),)</f>
        <v>0</v>
      </c>
      <c r="AE41" s="216" t="str">
        <f t="shared" si="1"/>
        <v/>
      </c>
      <c r="AF41" s="206" t="str">
        <f>IF(OR(ISBLANK(F41),
AND(
ISBLANK(E41),
NOT(ISNUMBER(E41))
)),
"",
IF(
E41&lt;=Schwierigkeitsstufen!J$3,
Schwierigkeitsstufen!K$3,
Schwierigkeitsstufen!K$2
))</f>
        <v/>
      </c>
    </row>
    <row r="42" spans="1:32" s="50" customFormat="1" ht="15" x14ac:dyDescent="0.2">
      <c r="A42" s="46"/>
      <c r="B42" s="46"/>
      <c r="C42" s="48"/>
      <c r="D42" s="48"/>
      <c r="E42" s="47"/>
      <c r="F42" s="48"/>
      <c r="G42" s="48"/>
      <c r="H42" s="170" t="str">
        <f>IF(ISBLANK(G42)," ",IF(LOOKUP(G42,MannschaftsNrListe,Mannschaften!B$4:B$53)&lt;&gt;0,LOOKUP(G42,MannschaftsNrListe,Mannschaften!B$4:B$53),""))</f>
        <v xml:space="preserve"> </v>
      </c>
      <c r="I42" s="48"/>
      <c r="J42" s="48"/>
      <c r="K42" s="48"/>
      <c r="L42" s="48"/>
      <c r="M42" s="48"/>
      <c r="N42" s="48"/>
      <c r="O42" s="48"/>
      <c r="P42" s="48"/>
      <c r="Q42" s="48"/>
      <c r="R42" s="48"/>
      <c r="S42" s="48"/>
      <c r="T42" s="48"/>
      <c r="U42" s="48"/>
      <c r="V42" s="48"/>
      <c r="W42" s="48"/>
      <c r="X42" s="48"/>
      <c r="Y42" s="48"/>
      <c r="Z42" s="48"/>
      <c r="AA42" s="49"/>
      <c r="AB42" s="142">
        <f t="shared" si="0"/>
        <v>0</v>
      </c>
      <c r="AC42" s="142">
        <f>IF(NOT(ISBLANK(F42)),LOOKUP(F42,EWKNrListe,Übersicht!D$11:D$26),0)</f>
        <v>0</v>
      </c>
      <c r="AD42" s="142">
        <f>IF(AND(NOT(ISBLANK(G42)),ISNUMBER(H42)),LOOKUP(H42,WKNrListe,Übersicht!I$11:I$26),)</f>
        <v>0</v>
      </c>
      <c r="AE42" s="216" t="str">
        <f t="shared" si="1"/>
        <v/>
      </c>
      <c r="AF42" s="206" t="str">
        <f>IF(OR(ISBLANK(F42),
AND(
ISBLANK(E42),
NOT(ISNUMBER(E42))
)),
"",
IF(
E42&lt;=Schwierigkeitsstufen!J$3,
Schwierigkeitsstufen!K$3,
Schwierigkeitsstufen!K$2
))</f>
        <v/>
      </c>
    </row>
    <row r="43" spans="1:32" s="50" customFormat="1" ht="15" x14ac:dyDescent="0.2">
      <c r="A43" s="46"/>
      <c r="B43" s="46"/>
      <c r="C43" s="48"/>
      <c r="D43" s="48"/>
      <c r="E43" s="47"/>
      <c r="F43" s="48"/>
      <c r="G43" s="48"/>
      <c r="H43" s="170" t="str">
        <f>IF(ISBLANK(G43)," ",IF(LOOKUP(G43,MannschaftsNrListe,Mannschaften!B$4:B$53)&lt;&gt;0,LOOKUP(G43,MannschaftsNrListe,Mannschaften!B$4:B$53),""))</f>
        <v xml:space="preserve"> </v>
      </c>
      <c r="I43" s="48"/>
      <c r="J43" s="48"/>
      <c r="K43" s="48"/>
      <c r="L43" s="48"/>
      <c r="M43" s="48"/>
      <c r="N43" s="48"/>
      <c r="O43" s="48"/>
      <c r="P43" s="48"/>
      <c r="Q43" s="48"/>
      <c r="R43" s="48"/>
      <c r="S43" s="48"/>
      <c r="T43" s="48"/>
      <c r="U43" s="48"/>
      <c r="V43" s="48"/>
      <c r="W43" s="48"/>
      <c r="X43" s="48"/>
      <c r="Y43" s="48"/>
      <c r="Z43" s="48"/>
      <c r="AA43" s="49"/>
      <c r="AB43" s="142">
        <f t="shared" si="0"/>
        <v>0</v>
      </c>
      <c r="AC43" s="142">
        <f>IF(NOT(ISBLANK(F43)),LOOKUP(F43,EWKNrListe,Übersicht!D$11:D$26),0)</f>
        <v>0</v>
      </c>
      <c r="AD43" s="142">
        <f>IF(AND(NOT(ISBLANK(G43)),ISNUMBER(H43)),LOOKUP(H43,WKNrListe,Übersicht!I$11:I$26),)</f>
        <v>0</v>
      </c>
      <c r="AE43" s="216" t="str">
        <f t="shared" si="1"/>
        <v/>
      </c>
      <c r="AF43" s="206" t="str">
        <f>IF(OR(ISBLANK(F43),
AND(
ISBLANK(E43),
NOT(ISNUMBER(E43))
)),
"",
IF(
E43&lt;=Schwierigkeitsstufen!J$3,
Schwierigkeitsstufen!K$3,
Schwierigkeitsstufen!K$2
))</f>
        <v/>
      </c>
    </row>
    <row r="44" spans="1:32" s="50" customFormat="1" ht="15" x14ac:dyDescent="0.2">
      <c r="A44" s="46"/>
      <c r="B44" s="46"/>
      <c r="C44" s="48"/>
      <c r="D44" s="48"/>
      <c r="E44" s="47"/>
      <c r="F44" s="48"/>
      <c r="G44" s="48"/>
      <c r="H44" s="170" t="str">
        <f>IF(ISBLANK(G44)," ",IF(LOOKUP(G44,MannschaftsNrListe,Mannschaften!B$4:B$53)&lt;&gt;0,LOOKUP(G44,MannschaftsNrListe,Mannschaften!B$4:B$53),""))</f>
        <v xml:space="preserve"> </v>
      </c>
      <c r="I44" s="48"/>
      <c r="J44" s="48"/>
      <c r="K44" s="48"/>
      <c r="L44" s="48"/>
      <c r="M44" s="48"/>
      <c r="N44" s="48"/>
      <c r="O44" s="48"/>
      <c r="P44" s="48"/>
      <c r="Q44" s="48"/>
      <c r="R44" s="48"/>
      <c r="S44" s="48"/>
      <c r="T44" s="48"/>
      <c r="U44" s="48"/>
      <c r="V44" s="48"/>
      <c r="W44" s="48"/>
      <c r="X44" s="48"/>
      <c r="Y44" s="48"/>
      <c r="Z44" s="48"/>
      <c r="AA44" s="49"/>
      <c r="AB44" s="142">
        <f t="shared" si="0"/>
        <v>0</v>
      </c>
      <c r="AC44" s="142">
        <f>IF(NOT(ISBLANK(F44)),LOOKUP(F44,EWKNrListe,Übersicht!D$11:D$26),0)</f>
        <v>0</v>
      </c>
      <c r="AD44" s="142">
        <f>IF(AND(NOT(ISBLANK(G44)),ISNUMBER(H44)),LOOKUP(H44,WKNrListe,Übersicht!I$11:I$26),)</f>
        <v>0</v>
      </c>
      <c r="AE44" s="216" t="str">
        <f t="shared" si="1"/>
        <v/>
      </c>
      <c r="AF44" s="206" t="str">
        <f>IF(OR(ISBLANK(F44),
AND(
ISBLANK(E44),
NOT(ISNUMBER(E44))
)),
"",
IF(
E44&lt;=Schwierigkeitsstufen!J$3,
Schwierigkeitsstufen!K$3,
Schwierigkeitsstufen!K$2
))</f>
        <v/>
      </c>
    </row>
    <row r="45" spans="1:32" s="50" customFormat="1" ht="15" x14ac:dyDescent="0.2">
      <c r="A45" s="46"/>
      <c r="B45" s="46"/>
      <c r="C45" s="48"/>
      <c r="D45" s="48"/>
      <c r="E45" s="47"/>
      <c r="F45" s="48"/>
      <c r="G45" s="48"/>
      <c r="H45" s="170" t="str">
        <f>IF(ISBLANK(G45)," ",IF(LOOKUP(G45,MannschaftsNrListe,Mannschaften!B$4:B$53)&lt;&gt;0,LOOKUP(G45,MannschaftsNrListe,Mannschaften!B$4:B$53),""))</f>
        <v xml:space="preserve"> </v>
      </c>
      <c r="I45" s="48"/>
      <c r="J45" s="48"/>
      <c r="K45" s="48"/>
      <c r="L45" s="48"/>
      <c r="M45" s="48"/>
      <c r="N45" s="48"/>
      <c r="O45" s="48"/>
      <c r="P45" s="48"/>
      <c r="Q45" s="48"/>
      <c r="R45" s="48"/>
      <c r="S45" s="48"/>
      <c r="T45" s="48"/>
      <c r="U45" s="48"/>
      <c r="V45" s="48"/>
      <c r="W45" s="48"/>
      <c r="X45" s="48"/>
      <c r="Y45" s="48"/>
      <c r="Z45" s="48"/>
      <c r="AA45" s="49"/>
      <c r="AB45" s="142">
        <f t="shared" si="0"/>
        <v>0</v>
      </c>
      <c r="AC45" s="142">
        <f>IF(NOT(ISBLANK(F45)),LOOKUP(F45,EWKNrListe,Übersicht!D$11:D$26),0)</f>
        <v>0</v>
      </c>
      <c r="AD45" s="142">
        <f>IF(AND(NOT(ISBLANK(G45)),ISNUMBER(H45)),LOOKUP(H45,WKNrListe,Übersicht!I$11:I$26),)</f>
        <v>0</v>
      </c>
      <c r="AE45" s="216" t="str">
        <f t="shared" si="1"/>
        <v/>
      </c>
      <c r="AF45" s="206" t="str">
        <f>IF(OR(ISBLANK(F45),
AND(
ISBLANK(E45),
NOT(ISNUMBER(E45))
)),
"",
IF(
E45&lt;=Schwierigkeitsstufen!J$3,
Schwierigkeitsstufen!K$3,
Schwierigkeitsstufen!K$2
))</f>
        <v/>
      </c>
    </row>
    <row r="46" spans="1:32" s="50" customFormat="1" ht="15" x14ac:dyDescent="0.2">
      <c r="A46" s="46"/>
      <c r="B46" s="46"/>
      <c r="C46" s="48"/>
      <c r="D46" s="48"/>
      <c r="E46" s="47"/>
      <c r="F46" s="48"/>
      <c r="G46" s="48"/>
      <c r="H46" s="170" t="str">
        <f>IF(ISBLANK(G46)," ",IF(LOOKUP(G46,MannschaftsNrListe,Mannschaften!B$4:B$53)&lt;&gt;0,LOOKUP(G46,MannschaftsNrListe,Mannschaften!B$4:B$53),""))</f>
        <v xml:space="preserve"> </v>
      </c>
      <c r="I46" s="48"/>
      <c r="J46" s="48"/>
      <c r="K46" s="48"/>
      <c r="L46" s="48"/>
      <c r="M46" s="48"/>
      <c r="N46" s="48"/>
      <c r="O46" s="48"/>
      <c r="P46" s="48"/>
      <c r="Q46" s="48"/>
      <c r="R46" s="48"/>
      <c r="S46" s="48"/>
      <c r="T46" s="48"/>
      <c r="U46" s="48"/>
      <c r="V46" s="48"/>
      <c r="W46" s="48"/>
      <c r="X46" s="48"/>
      <c r="Y46" s="48"/>
      <c r="Z46" s="48"/>
      <c r="AA46" s="49"/>
      <c r="AB46" s="142">
        <f t="shared" si="0"/>
        <v>0</v>
      </c>
      <c r="AC46" s="142">
        <f>IF(NOT(ISBLANK(F46)),LOOKUP(F46,EWKNrListe,Übersicht!D$11:D$26),0)</f>
        <v>0</v>
      </c>
      <c r="AD46" s="142">
        <f>IF(AND(NOT(ISBLANK(G46)),ISNUMBER(H46)),LOOKUP(H46,WKNrListe,Übersicht!I$11:I$26),)</f>
        <v>0</v>
      </c>
      <c r="AE46" s="216" t="str">
        <f t="shared" si="1"/>
        <v/>
      </c>
      <c r="AF46" s="206" t="str">
        <f>IF(OR(ISBLANK(F46),
AND(
ISBLANK(E46),
NOT(ISNUMBER(E46))
)),
"",
IF(
E46&lt;=Schwierigkeitsstufen!J$3,
Schwierigkeitsstufen!K$3,
Schwierigkeitsstufen!K$2
))</f>
        <v/>
      </c>
    </row>
    <row r="47" spans="1:32" s="50" customFormat="1" ht="15" x14ac:dyDescent="0.2">
      <c r="A47" s="46"/>
      <c r="B47" s="46"/>
      <c r="C47" s="48"/>
      <c r="D47" s="48"/>
      <c r="E47" s="47"/>
      <c r="F47" s="48"/>
      <c r="G47" s="48"/>
      <c r="H47" s="170" t="str">
        <f>IF(ISBLANK(G47)," ",IF(LOOKUP(G47,MannschaftsNrListe,Mannschaften!B$4:B$53)&lt;&gt;0,LOOKUP(G47,MannschaftsNrListe,Mannschaften!B$4:B$53),""))</f>
        <v xml:space="preserve"> </v>
      </c>
      <c r="I47" s="48"/>
      <c r="J47" s="48"/>
      <c r="K47" s="48"/>
      <c r="L47" s="48"/>
      <c r="M47" s="48"/>
      <c r="N47" s="48"/>
      <c r="O47" s="48"/>
      <c r="P47" s="48"/>
      <c r="Q47" s="48"/>
      <c r="R47" s="48"/>
      <c r="S47" s="48"/>
      <c r="T47" s="48"/>
      <c r="U47" s="48"/>
      <c r="V47" s="48"/>
      <c r="W47" s="48"/>
      <c r="X47" s="48"/>
      <c r="Y47" s="48"/>
      <c r="Z47" s="48"/>
      <c r="AA47" s="49"/>
      <c r="AB47" s="142">
        <f t="shared" si="0"/>
        <v>0</v>
      </c>
      <c r="AC47" s="142">
        <f>IF(NOT(ISBLANK(F47)),LOOKUP(F47,EWKNrListe,Übersicht!D$11:D$26),0)</f>
        <v>0</v>
      </c>
      <c r="AD47" s="142">
        <f>IF(AND(NOT(ISBLANK(G47)),ISNUMBER(H47)),LOOKUP(H47,WKNrListe,Übersicht!I$11:I$26),)</f>
        <v>0</v>
      </c>
      <c r="AE47" s="216" t="str">
        <f t="shared" si="1"/>
        <v/>
      </c>
      <c r="AF47" s="206" t="str">
        <f>IF(OR(ISBLANK(F47),
AND(
ISBLANK(E47),
NOT(ISNUMBER(E47))
)),
"",
IF(
E47&lt;=Schwierigkeitsstufen!J$3,
Schwierigkeitsstufen!K$3,
Schwierigkeitsstufen!K$2
))</f>
        <v/>
      </c>
    </row>
    <row r="48" spans="1:32" s="50" customFormat="1" ht="15" x14ac:dyDescent="0.2">
      <c r="A48" s="46"/>
      <c r="B48" s="46"/>
      <c r="C48" s="48"/>
      <c r="D48" s="48"/>
      <c r="E48" s="47"/>
      <c r="F48" s="48"/>
      <c r="G48" s="48"/>
      <c r="H48" s="170" t="str">
        <f>IF(ISBLANK(G48)," ",IF(LOOKUP(G48,MannschaftsNrListe,Mannschaften!B$4:B$53)&lt;&gt;0,LOOKUP(G48,MannschaftsNrListe,Mannschaften!B$4:B$53),""))</f>
        <v xml:space="preserve"> </v>
      </c>
      <c r="I48" s="48"/>
      <c r="J48" s="48"/>
      <c r="K48" s="48"/>
      <c r="L48" s="48"/>
      <c r="M48" s="48"/>
      <c r="N48" s="48"/>
      <c r="O48" s="48"/>
      <c r="P48" s="48"/>
      <c r="Q48" s="48"/>
      <c r="R48" s="48"/>
      <c r="S48" s="48"/>
      <c r="T48" s="48"/>
      <c r="U48" s="48"/>
      <c r="V48" s="48"/>
      <c r="W48" s="48"/>
      <c r="X48" s="48"/>
      <c r="Y48" s="48"/>
      <c r="Z48" s="48"/>
      <c r="AA48" s="49"/>
      <c r="AB48" s="142">
        <f t="shared" si="0"/>
        <v>0</v>
      </c>
      <c r="AC48" s="142">
        <f>IF(NOT(ISBLANK(F48)),LOOKUP(F48,EWKNrListe,Übersicht!D$11:D$26),0)</f>
        <v>0</v>
      </c>
      <c r="AD48" s="142">
        <f>IF(AND(NOT(ISBLANK(G48)),ISNUMBER(H48)),LOOKUP(H48,WKNrListe,Übersicht!I$11:I$26),)</f>
        <v>0</v>
      </c>
      <c r="AE48" s="216" t="str">
        <f t="shared" si="1"/>
        <v/>
      </c>
      <c r="AF48" s="206" t="str">
        <f>IF(OR(ISBLANK(F48),
AND(
ISBLANK(E48),
NOT(ISNUMBER(E48))
)),
"",
IF(
E48&lt;=Schwierigkeitsstufen!J$3,
Schwierigkeitsstufen!K$3,
Schwierigkeitsstufen!K$2
))</f>
        <v/>
      </c>
    </row>
    <row r="49" spans="1:32" s="50" customFormat="1" ht="15" x14ac:dyDescent="0.2">
      <c r="A49" s="46"/>
      <c r="B49" s="46"/>
      <c r="C49" s="48"/>
      <c r="D49" s="48"/>
      <c r="E49" s="47"/>
      <c r="F49" s="48"/>
      <c r="G49" s="48"/>
      <c r="H49" s="170" t="str">
        <f>IF(ISBLANK(G49)," ",IF(LOOKUP(G49,MannschaftsNrListe,Mannschaften!B$4:B$53)&lt;&gt;0,LOOKUP(G49,MannschaftsNrListe,Mannschaften!B$4:B$53),""))</f>
        <v xml:space="preserve"> </v>
      </c>
      <c r="I49" s="48"/>
      <c r="J49" s="48"/>
      <c r="K49" s="48"/>
      <c r="L49" s="48"/>
      <c r="M49" s="48"/>
      <c r="N49" s="48"/>
      <c r="O49" s="48"/>
      <c r="P49" s="48"/>
      <c r="Q49" s="48"/>
      <c r="R49" s="48"/>
      <c r="S49" s="48"/>
      <c r="T49" s="48"/>
      <c r="U49" s="48"/>
      <c r="V49" s="48"/>
      <c r="W49" s="48"/>
      <c r="X49" s="48"/>
      <c r="Y49" s="48"/>
      <c r="Z49" s="48"/>
      <c r="AA49" s="49"/>
      <c r="AB49" s="142">
        <f t="shared" si="0"/>
        <v>0</v>
      </c>
      <c r="AC49" s="142">
        <f>IF(NOT(ISBLANK(F49)),LOOKUP(F49,EWKNrListe,Übersicht!D$11:D$26),0)</f>
        <v>0</v>
      </c>
      <c r="AD49" s="142">
        <f>IF(AND(NOT(ISBLANK(G49)),ISNUMBER(H49)),LOOKUP(H49,WKNrListe,Übersicht!I$11:I$26),)</f>
        <v>0</v>
      </c>
      <c r="AE49" s="216" t="str">
        <f t="shared" si="1"/>
        <v/>
      </c>
      <c r="AF49" s="206" t="str">
        <f>IF(OR(ISBLANK(F49),
AND(
ISBLANK(E49),
NOT(ISNUMBER(E49))
)),
"",
IF(
E49&lt;=Schwierigkeitsstufen!J$3,
Schwierigkeitsstufen!K$3,
Schwierigkeitsstufen!K$2
))</f>
        <v/>
      </c>
    </row>
    <row r="50" spans="1:32" s="50" customFormat="1" ht="15" x14ac:dyDescent="0.2">
      <c r="A50" s="46"/>
      <c r="B50" s="46"/>
      <c r="C50" s="48"/>
      <c r="D50" s="48"/>
      <c r="E50" s="47"/>
      <c r="F50" s="48"/>
      <c r="G50" s="48"/>
      <c r="H50" s="170" t="str">
        <f>IF(ISBLANK(G50)," ",IF(LOOKUP(G50,MannschaftsNrListe,Mannschaften!B$4:B$53)&lt;&gt;0,LOOKUP(G50,MannschaftsNrListe,Mannschaften!B$4:B$53),""))</f>
        <v xml:space="preserve"> </v>
      </c>
      <c r="I50" s="48"/>
      <c r="J50" s="48"/>
      <c r="K50" s="48"/>
      <c r="L50" s="48"/>
      <c r="M50" s="48"/>
      <c r="N50" s="48"/>
      <c r="O50" s="48"/>
      <c r="P50" s="48"/>
      <c r="Q50" s="48"/>
      <c r="R50" s="48"/>
      <c r="S50" s="48"/>
      <c r="T50" s="48"/>
      <c r="U50" s="48"/>
      <c r="V50" s="48"/>
      <c r="W50" s="48"/>
      <c r="X50" s="48"/>
      <c r="Y50" s="48"/>
      <c r="Z50" s="48"/>
      <c r="AA50" s="49"/>
      <c r="AB50" s="142">
        <f t="shared" si="0"/>
        <v>0</v>
      </c>
      <c r="AC50" s="142">
        <f>IF(NOT(ISBLANK(F50)),LOOKUP(F50,EWKNrListe,Übersicht!D$11:D$26),0)</f>
        <v>0</v>
      </c>
      <c r="AD50" s="142">
        <f>IF(AND(NOT(ISBLANK(G50)),ISNUMBER(H50)),LOOKUP(H50,WKNrListe,Übersicht!I$11:I$26),)</f>
        <v>0</v>
      </c>
      <c r="AE50" s="216" t="str">
        <f t="shared" si="1"/>
        <v/>
      </c>
      <c r="AF50" s="206" t="str">
        <f>IF(OR(ISBLANK(F50),
AND(
ISBLANK(E50),
NOT(ISNUMBER(E50))
)),
"",
IF(
E50&lt;=Schwierigkeitsstufen!J$3,
Schwierigkeitsstufen!K$3,
Schwierigkeitsstufen!K$2
))</f>
        <v/>
      </c>
    </row>
    <row r="51" spans="1:32" s="50" customFormat="1" ht="15" x14ac:dyDescent="0.2">
      <c r="A51" s="46"/>
      <c r="B51" s="46"/>
      <c r="C51" s="48"/>
      <c r="D51" s="48"/>
      <c r="E51" s="47"/>
      <c r="F51" s="48"/>
      <c r="G51" s="48"/>
      <c r="H51" s="170" t="str">
        <f>IF(ISBLANK(G51)," ",IF(LOOKUP(G51,MannschaftsNrListe,Mannschaften!B$4:B$53)&lt;&gt;0,LOOKUP(G51,MannschaftsNrListe,Mannschaften!B$4:B$53),""))</f>
        <v xml:space="preserve"> </v>
      </c>
      <c r="I51" s="48"/>
      <c r="J51" s="48"/>
      <c r="K51" s="48"/>
      <c r="L51" s="48"/>
      <c r="M51" s="48"/>
      <c r="N51" s="48"/>
      <c r="O51" s="48"/>
      <c r="P51" s="48"/>
      <c r="Q51" s="48"/>
      <c r="R51" s="48"/>
      <c r="S51" s="48"/>
      <c r="T51" s="48"/>
      <c r="U51" s="48"/>
      <c r="V51" s="48"/>
      <c r="W51" s="48"/>
      <c r="X51" s="48"/>
      <c r="Y51" s="48"/>
      <c r="Z51" s="48"/>
      <c r="AA51" s="49"/>
      <c r="AB51" s="142">
        <f t="shared" si="0"/>
        <v>0</v>
      </c>
      <c r="AC51" s="142">
        <f>IF(NOT(ISBLANK(F51)),LOOKUP(F51,EWKNrListe,Übersicht!D$11:D$26),0)</f>
        <v>0</v>
      </c>
      <c r="AD51" s="142">
        <f>IF(AND(NOT(ISBLANK(G51)),ISNUMBER(H51)),LOOKUP(H51,WKNrListe,Übersicht!I$11:I$26),)</f>
        <v>0</v>
      </c>
      <c r="AE51" s="216" t="str">
        <f t="shared" si="1"/>
        <v/>
      </c>
      <c r="AF51" s="206" t="str">
        <f>IF(OR(ISBLANK(F51),
AND(
ISBLANK(E51),
NOT(ISNUMBER(E51))
)),
"",
IF(
E51&lt;=Schwierigkeitsstufen!J$3,
Schwierigkeitsstufen!K$3,
Schwierigkeitsstufen!K$2
))</f>
        <v/>
      </c>
    </row>
    <row r="52" spans="1:32" s="50" customFormat="1" ht="15" x14ac:dyDescent="0.2">
      <c r="A52" s="46"/>
      <c r="B52" s="46"/>
      <c r="C52" s="48"/>
      <c r="D52" s="48"/>
      <c r="E52" s="47"/>
      <c r="F52" s="48"/>
      <c r="G52" s="48"/>
      <c r="H52" s="170" t="str">
        <f>IF(ISBLANK(G52)," ",IF(LOOKUP(G52,MannschaftsNrListe,Mannschaften!B$4:B$53)&lt;&gt;0,LOOKUP(G52,MannschaftsNrListe,Mannschaften!B$4:B$53),""))</f>
        <v xml:space="preserve"> </v>
      </c>
      <c r="I52" s="48"/>
      <c r="J52" s="48"/>
      <c r="K52" s="48"/>
      <c r="L52" s="48"/>
      <c r="M52" s="48"/>
      <c r="N52" s="48"/>
      <c r="O52" s="48"/>
      <c r="P52" s="48"/>
      <c r="Q52" s="48"/>
      <c r="R52" s="48"/>
      <c r="S52" s="48"/>
      <c r="T52" s="48"/>
      <c r="U52" s="48"/>
      <c r="V52" s="48"/>
      <c r="W52" s="48"/>
      <c r="X52" s="48"/>
      <c r="Y52" s="48"/>
      <c r="Z52" s="48"/>
      <c r="AA52" s="49"/>
      <c r="AB52" s="142">
        <f t="shared" si="0"/>
        <v>0</v>
      </c>
      <c r="AC52" s="142">
        <f>IF(NOT(ISBLANK(F52)),LOOKUP(F52,EWKNrListe,Übersicht!D$11:D$26),0)</f>
        <v>0</v>
      </c>
      <c r="AD52" s="142">
        <f>IF(AND(NOT(ISBLANK(G52)),ISNUMBER(H52)),LOOKUP(H52,WKNrListe,Übersicht!I$11:I$26),)</f>
        <v>0</v>
      </c>
      <c r="AE52" s="216" t="str">
        <f t="shared" si="1"/>
        <v/>
      </c>
      <c r="AF52" s="206" t="str">
        <f>IF(OR(ISBLANK(F52),
AND(
ISBLANK(E52),
NOT(ISNUMBER(E52))
)),
"",
IF(
E52&lt;=Schwierigkeitsstufen!J$3,
Schwierigkeitsstufen!K$3,
Schwierigkeitsstufen!K$2
))</f>
        <v/>
      </c>
    </row>
    <row r="53" spans="1:32" s="50" customFormat="1" ht="15" x14ac:dyDescent="0.2">
      <c r="A53" s="46"/>
      <c r="B53" s="46"/>
      <c r="C53" s="48"/>
      <c r="D53" s="48"/>
      <c r="E53" s="47"/>
      <c r="F53" s="48"/>
      <c r="G53" s="48"/>
      <c r="H53" s="170" t="str">
        <f>IF(ISBLANK(G53)," ",IF(LOOKUP(G53,MannschaftsNrListe,Mannschaften!B$4:B$53)&lt;&gt;0,LOOKUP(G53,MannschaftsNrListe,Mannschaften!B$4:B$53),""))</f>
        <v xml:space="preserve"> </v>
      </c>
      <c r="I53" s="48"/>
      <c r="J53" s="48"/>
      <c r="K53" s="48"/>
      <c r="L53" s="48"/>
      <c r="M53" s="48"/>
      <c r="N53" s="48"/>
      <c r="O53" s="48"/>
      <c r="P53" s="48"/>
      <c r="Q53" s="48"/>
      <c r="R53" s="48"/>
      <c r="S53" s="48"/>
      <c r="T53" s="48"/>
      <c r="U53" s="48"/>
      <c r="V53" s="48"/>
      <c r="W53" s="48"/>
      <c r="X53" s="48"/>
      <c r="Y53" s="48"/>
      <c r="Z53" s="48"/>
      <c r="AA53" s="49"/>
      <c r="AB53" s="142">
        <f t="shared" si="0"/>
        <v>0</v>
      </c>
      <c r="AC53" s="142">
        <f>IF(NOT(ISBLANK(F53)),LOOKUP(F53,EWKNrListe,Übersicht!D$11:D$26),0)</f>
        <v>0</v>
      </c>
      <c r="AD53" s="142">
        <f>IF(AND(NOT(ISBLANK(G53)),ISNUMBER(H53)),LOOKUP(H53,WKNrListe,Übersicht!I$11:I$26),)</f>
        <v>0</v>
      </c>
      <c r="AE53" s="216" t="str">
        <f t="shared" si="1"/>
        <v/>
      </c>
      <c r="AF53" s="206" t="str">
        <f>IF(OR(ISBLANK(F53),
AND(
ISBLANK(E53),
NOT(ISNUMBER(E53))
)),
"",
IF(
E53&lt;=Schwierigkeitsstufen!J$3,
Schwierigkeitsstufen!K$3,
Schwierigkeitsstufen!K$2
))</f>
        <v/>
      </c>
    </row>
    <row r="54" spans="1:32" s="50" customFormat="1" ht="15" x14ac:dyDescent="0.2">
      <c r="A54" s="46"/>
      <c r="B54" s="46"/>
      <c r="C54" s="48"/>
      <c r="D54" s="48"/>
      <c r="E54" s="47"/>
      <c r="F54" s="48"/>
      <c r="G54" s="48"/>
      <c r="H54" s="170" t="str">
        <f>IF(ISBLANK(G54)," ",IF(LOOKUP(G54,MannschaftsNrListe,Mannschaften!B$4:B$53)&lt;&gt;0,LOOKUP(G54,MannschaftsNrListe,Mannschaften!B$4:B$53),""))</f>
        <v xml:space="preserve"> </v>
      </c>
      <c r="I54" s="48"/>
      <c r="J54" s="48"/>
      <c r="K54" s="48"/>
      <c r="L54" s="48"/>
      <c r="M54" s="48"/>
      <c r="N54" s="48"/>
      <c r="O54" s="48"/>
      <c r="P54" s="48"/>
      <c r="Q54" s="48"/>
      <c r="R54" s="48"/>
      <c r="S54" s="48"/>
      <c r="T54" s="48"/>
      <c r="U54" s="48"/>
      <c r="V54" s="48"/>
      <c r="W54" s="48"/>
      <c r="X54" s="48"/>
      <c r="Y54" s="48"/>
      <c r="Z54" s="48"/>
      <c r="AA54" s="49"/>
      <c r="AB54" s="142">
        <f t="shared" si="0"/>
        <v>0</v>
      </c>
      <c r="AC54" s="142">
        <f>IF(NOT(ISBLANK(F54)),LOOKUP(F54,EWKNrListe,Übersicht!D$11:D$26),0)</f>
        <v>0</v>
      </c>
      <c r="AD54" s="142">
        <f>IF(AND(NOT(ISBLANK(G54)),ISNUMBER(H54)),LOOKUP(H54,WKNrListe,Übersicht!I$11:I$26),)</f>
        <v>0</v>
      </c>
      <c r="AE54" s="216" t="str">
        <f t="shared" si="1"/>
        <v/>
      </c>
      <c r="AF54" s="206" t="str">
        <f>IF(OR(ISBLANK(F54),
AND(
ISBLANK(E54),
NOT(ISNUMBER(E54))
)),
"",
IF(
E54&lt;=Schwierigkeitsstufen!J$3,
Schwierigkeitsstufen!K$3,
Schwierigkeitsstufen!K$2
))</f>
        <v/>
      </c>
    </row>
    <row r="55" spans="1:32" s="50" customFormat="1" ht="15" x14ac:dyDescent="0.2">
      <c r="A55" s="46"/>
      <c r="B55" s="46"/>
      <c r="C55" s="48"/>
      <c r="D55" s="48"/>
      <c r="E55" s="47"/>
      <c r="F55" s="48"/>
      <c r="G55" s="48"/>
      <c r="H55" s="170" t="str">
        <f>IF(ISBLANK(G55)," ",IF(LOOKUP(G55,MannschaftsNrListe,Mannschaften!B$4:B$53)&lt;&gt;0,LOOKUP(G55,MannschaftsNrListe,Mannschaften!B$4:B$53),""))</f>
        <v xml:space="preserve"> </v>
      </c>
      <c r="I55" s="48"/>
      <c r="J55" s="48"/>
      <c r="K55" s="48"/>
      <c r="L55" s="48"/>
      <c r="M55" s="48"/>
      <c r="N55" s="48"/>
      <c r="O55" s="48"/>
      <c r="P55" s="48"/>
      <c r="Q55" s="48"/>
      <c r="R55" s="48"/>
      <c r="S55" s="48"/>
      <c r="T55" s="48"/>
      <c r="U55" s="48"/>
      <c r="V55" s="48"/>
      <c r="W55" s="48"/>
      <c r="X55" s="48"/>
      <c r="Y55" s="48"/>
      <c r="Z55" s="48"/>
      <c r="AA55" s="49"/>
      <c r="AB55" s="142">
        <f t="shared" si="0"/>
        <v>0</v>
      </c>
      <c r="AC55" s="142">
        <f>IF(NOT(ISBLANK(F55)),LOOKUP(F55,EWKNrListe,Übersicht!D$11:D$26),0)</f>
        <v>0</v>
      </c>
      <c r="AD55" s="142">
        <f>IF(AND(NOT(ISBLANK(G55)),ISNUMBER(H55)),LOOKUP(H55,WKNrListe,Übersicht!I$11:I$26),)</f>
        <v>0</v>
      </c>
      <c r="AE55" s="216" t="str">
        <f t="shared" si="1"/>
        <v/>
      </c>
      <c r="AF55" s="206" t="str">
        <f>IF(OR(ISBLANK(F55),
AND(
ISBLANK(E55),
NOT(ISNUMBER(E55))
)),
"",
IF(
E55&lt;=Schwierigkeitsstufen!J$3,
Schwierigkeitsstufen!K$3,
Schwierigkeitsstufen!K$2
))</f>
        <v/>
      </c>
    </row>
    <row r="56" spans="1:32" s="50" customFormat="1" ht="15" x14ac:dyDescent="0.2">
      <c r="A56" s="46"/>
      <c r="B56" s="46"/>
      <c r="C56" s="48"/>
      <c r="D56" s="48"/>
      <c r="E56" s="47"/>
      <c r="F56" s="48"/>
      <c r="G56" s="48"/>
      <c r="H56" s="170" t="str">
        <f>IF(ISBLANK(G56)," ",IF(LOOKUP(G56,MannschaftsNrListe,Mannschaften!B$4:B$53)&lt;&gt;0,LOOKUP(G56,MannschaftsNrListe,Mannschaften!B$4:B$53),""))</f>
        <v xml:space="preserve"> </v>
      </c>
      <c r="I56" s="48"/>
      <c r="J56" s="48"/>
      <c r="K56" s="48"/>
      <c r="L56" s="48"/>
      <c r="M56" s="48"/>
      <c r="N56" s="48"/>
      <c r="O56" s="48"/>
      <c r="P56" s="48"/>
      <c r="Q56" s="48"/>
      <c r="R56" s="48"/>
      <c r="S56" s="48"/>
      <c r="T56" s="48"/>
      <c r="U56" s="48"/>
      <c r="V56" s="48"/>
      <c r="W56" s="48"/>
      <c r="X56" s="48"/>
      <c r="Y56" s="48"/>
      <c r="Z56" s="48"/>
      <c r="AA56" s="49"/>
      <c r="AB56" s="142">
        <f t="shared" si="0"/>
        <v>0</v>
      </c>
      <c r="AC56" s="142">
        <f>IF(NOT(ISBLANK(F56)),LOOKUP(F56,EWKNrListe,Übersicht!D$11:D$26),0)</f>
        <v>0</v>
      </c>
      <c r="AD56" s="142">
        <f>IF(AND(NOT(ISBLANK(G56)),ISNUMBER(H56)),LOOKUP(H56,WKNrListe,Übersicht!I$11:I$26),)</f>
        <v>0</v>
      </c>
      <c r="AE56" s="216" t="str">
        <f t="shared" si="1"/>
        <v/>
      </c>
      <c r="AF56" s="206" t="str">
        <f>IF(OR(ISBLANK(F56),
AND(
ISBLANK(E56),
NOT(ISNUMBER(E56))
)),
"",
IF(
E56&lt;=Schwierigkeitsstufen!J$3,
Schwierigkeitsstufen!K$3,
Schwierigkeitsstufen!K$2
))</f>
        <v/>
      </c>
    </row>
    <row r="57" spans="1:32" s="50" customFormat="1" ht="15" x14ac:dyDescent="0.2">
      <c r="A57" s="46"/>
      <c r="B57" s="46"/>
      <c r="C57" s="48"/>
      <c r="D57" s="48"/>
      <c r="E57" s="47"/>
      <c r="F57" s="48"/>
      <c r="G57" s="48"/>
      <c r="H57" s="170" t="str">
        <f>IF(ISBLANK(G57)," ",IF(LOOKUP(G57,MannschaftsNrListe,Mannschaften!B$4:B$53)&lt;&gt;0,LOOKUP(G57,MannschaftsNrListe,Mannschaften!B$4:B$53),""))</f>
        <v xml:space="preserve"> </v>
      </c>
      <c r="I57" s="48"/>
      <c r="J57" s="48"/>
      <c r="K57" s="48"/>
      <c r="L57" s="48"/>
      <c r="M57" s="48"/>
      <c r="N57" s="48"/>
      <c r="O57" s="48"/>
      <c r="P57" s="48"/>
      <c r="Q57" s="48"/>
      <c r="R57" s="48"/>
      <c r="S57" s="48"/>
      <c r="T57" s="48"/>
      <c r="U57" s="48"/>
      <c r="V57" s="48"/>
      <c r="W57" s="48"/>
      <c r="X57" s="48"/>
      <c r="Y57" s="48"/>
      <c r="Z57" s="48"/>
      <c r="AA57" s="49"/>
      <c r="AB57" s="142">
        <f t="shared" si="0"/>
        <v>0</v>
      </c>
      <c r="AC57" s="142">
        <f>IF(NOT(ISBLANK(F57)),LOOKUP(F57,EWKNrListe,Übersicht!D$11:D$26),0)</f>
        <v>0</v>
      </c>
      <c r="AD57" s="142">
        <f>IF(AND(NOT(ISBLANK(G57)),ISNUMBER(H57)),LOOKUP(H57,WKNrListe,Übersicht!I$11:I$26),)</f>
        <v>0</v>
      </c>
      <c r="AE57" s="216" t="str">
        <f t="shared" si="1"/>
        <v/>
      </c>
      <c r="AF57" s="206" t="str">
        <f>IF(OR(ISBLANK(F57),
AND(
ISBLANK(E57),
NOT(ISNUMBER(E57))
)),
"",
IF(
E57&lt;=Schwierigkeitsstufen!J$3,
Schwierigkeitsstufen!K$3,
Schwierigkeitsstufen!K$2
))</f>
        <v/>
      </c>
    </row>
    <row r="58" spans="1:32" s="50" customFormat="1" ht="15" x14ac:dyDescent="0.2">
      <c r="A58" s="46"/>
      <c r="B58" s="46"/>
      <c r="C58" s="48"/>
      <c r="D58" s="48"/>
      <c r="E58" s="47"/>
      <c r="F58" s="48"/>
      <c r="G58" s="48"/>
      <c r="H58" s="170" t="str">
        <f>IF(ISBLANK(G58)," ",IF(LOOKUP(G58,MannschaftsNrListe,Mannschaften!B$4:B$53)&lt;&gt;0,LOOKUP(G58,MannschaftsNrListe,Mannschaften!B$4:B$53),""))</f>
        <v xml:space="preserve"> </v>
      </c>
      <c r="I58" s="48"/>
      <c r="J58" s="48"/>
      <c r="K58" s="48"/>
      <c r="L58" s="48"/>
      <c r="M58" s="48"/>
      <c r="N58" s="48"/>
      <c r="O58" s="48"/>
      <c r="P58" s="48"/>
      <c r="Q58" s="48"/>
      <c r="R58" s="48"/>
      <c r="S58" s="48"/>
      <c r="T58" s="48"/>
      <c r="U58" s="48"/>
      <c r="V58" s="48"/>
      <c r="W58" s="48"/>
      <c r="X58" s="48"/>
      <c r="Y58" s="48"/>
      <c r="Z58" s="48"/>
      <c r="AA58" s="49"/>
      <c r="AB58" s="142">
        <f t="shared" si="0"/>
        <v>0</v>
      </c>
      <c r="AC58" s="142">
        <f>IF(NOT(ISBLANK(F58)),LOOKUP(F58,EWKNrListe,Übersicht!D$11:D$26),0)</f>
        <v>0</v>
      </c>
      <c r="AD58" s="142">
        <f>IF(AND(NOT(ISBLANK(G58)),ISNUMBER(H58)),LOOKUP(H58,WKNrListe,Übersicht!I$11:I$26),)</f>
        <v>0</v>
      </c>
      <c r="AE58" s="216" t="str">
        <f t="shared" si="1"/>
        <v/>
      </c>
      <c r="AF58" s="206" t="str">
        <f>IF(OR(ISBLANK(F58),
AND(
ISBLANK(E58),
NOT(ISNUMBER(E58))
)),
"",
IF(
E58&lt;=Schwierigkeitsstufen!J$3,
Schwierigkeitsstufen!K$3,
Schwierigkeitsstufen!K$2
))</f>
        <v/>
      </c>
    </row>
    <row r="59" spans="1:32" s="50" customFormat="1" ht="15" x14ac:dyDescent="0.2">
      <c r="A59" s="46"/>
      <c r="B59" s="46"/>
      <c r="C59" s="48"/>
      <c r="D59" s="48"/>
      <c r="E59" s="47"/>
      <c r="F59" s="48"/>
      <c r="G59" s="48"/>
      <c r="H59" s="170" t="str">
        <f>IF(ISBLANK(G59)," ",IF(LOOKUP(G59,MannschaftsNrListe,Mannschaften!B$4:B$53)&lt;&gt;0,LOOKUP(G59,MannschaftsNrListe,Mannschaften!B$4:B$53),""))</f>
        <v xml:space="preserve"> </v>
      </c>
      <c r="I59" s="48"/>
      <c r="J59" s="48"/>
      <c r="K59" s="48"/>
      <c r="L59" s="48"/>
      <c r="M59" s="48"/>
      <c r="N59" s="48"/>
      <c r="O59" s="48"/>
      <c r="P59" s="48"/>
      <c r="Q59" s="48"/>
      <c r="R59" s="48"/>
      <c r="S59" s="48"/>
      <c r="T59" s="48"/>
      <c r="U59" s="48"/>
      <c r="V59" s="48"/>
      <c r="W59" s="48"/>
      <c r="X59" s="48"/>
      <c r="Y59" s="48"/>
      <c r="Z59" s="48"/>
      <c r="AA59" s="49"/>
      <c r="AB59" s="142">
        <f t="shared" si="0"/>
        <v>0</v>
      </c>
      <c r="AC59" s="142">
        <f>IF(NOT(ISBLANK(F59)),LOOKUP(F59,EWKNrListe,Übersicht!D$11:D$26),0)</f>
        <v>0</v>
      </c>
      <c r="AD59" s="142">
        <f>IF(AND(NOT(ISBLANK(G59)),ISNUMBER(H59)),LOOKUP(H59,WKNrListe,Übersicht!I$11:I$26),)</f>
        <v>0</v>
      </c>
      <c r="AE59" s="216" t="str">
        <f t="shared" si="1"/>
        <v/>
      </c>
      <c r="AF59" s="206" t="str">
        <f>IF(OR(ISBLANK(F59),
AND(
ISBLANK(E59),
NOT(ISNUMBER(E59))
)),
"",
IF(
E59&lt;=Schwierigkeitsstufen!J$3,
Schwierigkeitsstufen!K$3,
Schwierigkeitsstufen!K$2
))</f>
        <v/>
      </c>
    </row>
    <row r="60" spans="1:32" s="50" customFormat="1" ht="15" x14ac:dyDescent="0.2">
      <c r="A60" s="46"/>
      <c r="B60" s="46"/>
      <c r="C60" s="48"/>
      <c r="D60" s="48"/>
      <c r="E60" s="47"/>
      <c r="F60" s="48"/>
      <c r="G60" s="48"/>
      <c r="H60" s="170" t="str">
        <f>IF(ISBLANK(G60)," ",IF(LOOKUP(G60,MannschaftsNrListe,Mannschaften!B$4:B$53)&lt;&gt;0,LOOKUP(G60,MannschaftsNrListe,Mannschaften!B$4:B$53),""))</f>
        <v xml:space="preserve"> </v>
      </c>
      <c r="I60" s="48"/>
      <c r="J60" s="48"/>
      <c r="K60" s="48"/>
      <c r="L60" s="48"/>
      <c r="M60" s="48"/>
      <c r="N60" s="48"/>
      <c r="O60" s="48"/>
      <c r="P60" s="48"/>
      <c r="Q60" s="48"/>
      <c r="R60" s="48"/>
      <c r="S60" s="48"/>
      <c r="T60" s="48"/>
      <c r="U60" s="48"/>
      <c r="V60" s="48"/>
      <c r="W60" s="48"/>
      <c r="X60" s="48"/>
      <c r="Y60" s="48"/>
      <c r="Z60" s="48"/>
      <c r="AA60" s="49"/>
      <c r="AB60" s="142">
        <f t="shared" si="0"/>
        <v>0</v>
      </c>
      <c r="AC60" s="142">
        <f>IF(NOT(ISBLANK(F60)),LOOKUP(F60,EWKNrListe,Übersicht!D$11:D$26),0)</f>
        <v>0</v>
      </c>
      <c r="AD60" s="142">
        <f>IF(AND(NOT(ISBLANK(G60)),ISNUMBER(H60)),LOOKUP(H60,WKNrListe,Übersicht!I$11:I$26),)</f>
        <v>0</v>
      </c>
      <c r="AE60" s="216" t="str">
        <f t="shared" si="1"/>
        <v/>
      </c>
      <c r="AF60" s="206" t="str">
        <f>IF(OR(ISBLANK(F60),
AND(
ISBLANK(E60),
NOT(ISNUMBER(E60))
)),
"",
IF(
E60&lt;=Schwierigkeitsstufen!J$3,
Schwierigkeitsstufen!K$3,
Schwierigkeitsstufen!K$2
))</f>
        <v/>
      </c>
    </row>
    <row r="61" spans="1:32" s="50" customFormat="1" ht="15" x14ac:dyDescent="0.2">
      <c r="A61" s="46"/>
      <c r="B61" s="46"/>
      <c r="C61" s="48"/>
      <c r="D61" s="48"/>
      <c r="E61" s="47"/>
      <c r="F61" s="48"/>
      <c r="G61" s="48"/>
      <c r="H61" s="170" t="str">
        <f>IF(ISBLANK(G61)," ",IF(LOOKUP(G61,MannschaftsNrListe,Mannschaften!B$4:B$53)&lt;&gt;0,LOOKUP(G61,MannschaftsNrListe,Mannschaften!B$4:B$53),""))</f>
        <v xml:space="preserve"> </v>
      </c>
      <c r="I61" s="48"/>
      <c r="J61" s="48"/>
      <c r="K61" s="48"/>
      <c r="L61" s="48"/>
      <c r="M61" s="48"/>
      <c r="N61" s="48"/>
      <c r="O61" s="48"/>
      <c r="P61" s="48"/>
      <c r="Q61" s="48"/>
      <c r="R61" s="48"/>
      <c r="S61" s="48"/>
      <c r="T61" s="48"/>
      <c r="U61" s="48"/>
      <c r="V61" s="48"/>
      <c r="W61" s="48"/>
      <c r="X61" s="48"/>
      <c r="Y61" s="48"/>
      <c r="Z61" s="48"/>
      <c r="AA61" s="49"/>
      <c r="AB61" s="142">
        <f t="shared" si="0"/>
        <v>0</v>
      </c>
      <c r="AC61" s="142">
        <f>IF(NOT(ISBLANK(F61)),LOOKUP(F61,EWKNrListe,Übersicht!D$11:D$26),0)</f>
        <v>0</v>
      </c>
      <c r="AD61" s="142">
        <f>IF(AND(NOT(ISBLANK(G61)),ISNUMBER(H61)),LOOKUP(H61,WKNrListe,Übersicht!I$11:I$26),)</f>
        <v>0</v>
      </c>
      <c r="AE61" s="216" t="str">
        <f t="shared" si="1"/>
        <v/>
      </c>
      <c r="AF61" s="206" t="str">
        <f>IF(OR(ISBLANK(F61),
AND(
ISBLANK(E61),
NOT(ISNUMBER(E61))
)),
"",
IF(
E61&lt;=Schwierigkeitsstufen!J$3,
Schwierigkeitsstufen!K$3,
Schwierigkeitsstufen!K$2
))</f>
        <v/>
      </c>
    </row>
    <row r="62" spans="1:32" s="50" customFormat="1" ht="15" x14ac:dyDescent="0.2">
      <c r="A62" s="46"/>
      <c r="B62" s="46"/>
      <c r="C62" s="48"/>
      <c r="D62" s="48"/>
      <c r="E62" s="47"/>
      <c r="F62" s="48"/>
      <c r="G62" s="48"/>
      <c r="H62" s="170" t="str">
        <f>IF(ISBLANK(G62)," ",IF(LOOKUP(G62,MannschaftsNrListe,Mannschaften!B$4:B$53)&lt;&gt;0,LOOKUP(G62,MannschaftsNrListe,Mannschaften!B$4:B$53),""))</f>
        <v xml:space="preserve"> </v>
      </c>
      <c r="I62" s="48"/>
      <c r="J62" s="48"/>
      <c r="K62" s="48"/>
      <c r="L62" s="48"/>
      <c r="M62" s="48"/>
      <c r="N62" s="48"/>
      <c r="O62" s="48"/>
      <c r="P62" s="48"/>
      <c r="Q62" s="48"/>
      <c r="R62" s="48"/>
      <c r="S62" s="48"/>
      <c r="T62" s="48"/>
      <c r="U62" s="48"/>
      <c r="V62" s="48"/>
      <c r="W62" s="48"/>
      <c r="X62" s="48"/>
      <c r="Y62" s="48"/>
      <c r="Z62" s="48"/>
      <c r="AA62" s="49"/>
      <c r="AB62" s="142">
        <f t="shared" si="0"/>
        <v>0</v>
      </c>
      <c r="AC62" s="142">
        <f>IF(NOT(ISBLANK(F62)),LOOKUP(F62,EWKNrListe,Übersicht!D$11:D$26),0)</f>
        <v>0</v>
      </c>
      <c r="AD62" s="142">
        <f>IF(AND(NOT(ISBLANK(G62)),ISNUMBER(H62)),LOOKUP(H62,WKNrListe,Übersicht!I$11:I$26),)</f>
        <v>0</v>
      </c>
      <c r="AE62" s="216" t="str">
        <f t="shared" si="1"/>
        <v/>
      </c>
      <c r="AF62" s="206" t="str">
        <f>IF(OR(ISBLANK(F62),
AND(
ISBLANK(E62),
NOT(ISNUMBER(E62))
)),
"",
IF(
E62&lt;=Schwierigkeitsstufen!J$3,
Schwierigkeitsstufen!K$3,
Schwierigkeitsstufen!K$2
))</f>
        <v/>
      </c>
    </row>
    <row r="63" spans="1:32" s="50" customFormat="1" ht="15" x14ac:dyDescent="0.2">
      <c r="A63" s="46"/>
      <c r="B63" s="46"/>
      <c r="C63" s="48"/>
      <c r="D63" s="48"/>
      <c r="E63" s="47"/>
      <c r="F63" s="48"/>
      <c r="G63" s="48"/>
      <c r="H63" s="170" t="str">
        <f>IF(ISBLANK(G63)," ",IF(LOOKUP(G63,MannschaftsNrListe,Mannschaften!B$4:B$53)&lt;&gt;0,LOOKUP(G63,MannschaftsNrListe,Mannschaften!B$4:B$53),""))</f>
        <v xml:space="preserve"> </v>
      </c>
      <c r="I63" s="48"/>
      <c r="J63" s="48"/>
      <c r="K63" s="48"/>
      <c r="L63" s="48"/>
      <c r="M63" s="48"/>
      <c r="N63" s="48"/>
      <c r="O63" s="48"/>
      <c r="P63" s="48"/>
      <c r="Q63" s="48"/>
      <c r="R63" s="48"/>
      <c r="S63" s="48"/>
      <c r="T63" s="48"/>
      <c r="U63" s="48"/>
      <c r="V63" s="48"/>
      <c r="W63" s="48"/>
      <c r="X63" s="48"/>
      <c r="Y63" s="48"/>
      <c r="Z63" s="48"/>
      <c r="AA63" s="49"/>
      <c r="AB63" s="142">
        <f t="shared" si="0"/>
        <v>0</v>
      </c>
      <c r="AC63" s="142">
        <f>IF(NOT(ISBLANK(F63)),LOOKUP(F63,EWKNrListe,Übersicht!D$11:D$26),0)</f>
        <v>0</v>
      </c>
      <c r="AD63" s="142">
        <f>IF(AND(NOT(ISBLANK(G63)),ISNUMBER(H63)),LOOKUP(H63,WKNrListe,Übersicht!I$11:I$26),)</f>
        <v>0</v>
      </c>
      <c r="AE63" s="216" t="str">
        <f t="shared" si="1"/>
        <v/>
      </c>
      <c r="AF63" s="206" t="str">
        <f>IF(OR(ISBLANK(F63),
AND(
ISBLANK(E63),
NOT(ISNUMBER(E63))
)),
"",
IF(
E63&lt;=Schwierigkeitsstufen!J$3,
Schwierigkeitsstufen!K$3,
Schwierigkeitsstufen!K$2
))</f>
        <v/>
      </c>
    </row>
    <row r="64" spans="1:32" s="50" customFormat="1" ht="15" x14ac:dyDescent="0.2">
      <c r="A64" s="46"/>
      <c r="B64" s="46"/>
      <c r="C64" s="48"/>
      <c r="D64" s="48"/>
      <c r="E64" s="47"/>
      <c r="F64" s="48"/>
      <c r="G64" s="48"/>
      <c r="H64" s="170" t="str">
        <f>IF(ISBLANK(G64)," ",IF(LOOKUP(G64,MannschaftsNrListe,Mannschaften!B$4:B$53)&lt;&gt;0,LOOKUP(G64,MannschaftsNrListe,Mannschaften!B$4:B$53),""))</f>
        <v xml:space="preserve"> </v>
      </c>
      <c r="I64" s="48"/>
      <c r="J64" s="48"/>
      <c r="K64" s="48"/>
      <c r="L64" s="48"/>
      <c r="M64" s="48"/>
      <c r="N64" s="48"/>
      <c r="O64" s="48"/>
      <c r="P64" s="48"/>
      <c r="Q64" s="48"/>
      <c r="R64" s="48"/>
      <c r="S64" s="48"/>
      <c r="T64" s="48"/>
      <c r="U64" s="48"/>
      <c r="V64" s="48"/>
      <c r="W64" s="48"/>
      <c r="X64" s="48"/>
      <c r="Y64" s="48"/>
      <c r="Z64" s="48"/>
      <c r="AA64" s="49"/>
      <c r="AB64" s="142">
        <f t="shared" si="0"/>
        <v>0</v>
      </c>
      <c r="AC64" s="142">
        <f>IF(NOT(ISBLANK(F64)),LOOKUP(F64,EWKNrListe,Übersicht!D$11:D$26),0)</f>
        <v>0</v>
      </c>
      <c r="AD64" s="142">
        <f>IF(AND(NOT(ISBLANK(G64)),ISNUMBER(H64)),LOOKUP(H64,WKNrListe,Übersicht!I$11:I$26),)</f>
        <v>0</v>
      </c>
      <c r="AE64" s="216" t="str">
        <f t="shared" si="1"/>
        <v/>
      </c>
      <c r="AF64" s="206" t="str">
        <f>IF(OR(ISBLANK(F64),
AND(
ISBLANK(E64),
NOT(ISNUMBER(E64))
)),
"",
IF(
E64&lt;=Schwierigkeitsstufen!J$3,
Schwierigkeitsstufen!K$3,
Schwierigkeitsstufen!K$2
))</f>
        <v/>
      </c>
    </row>
    <row r="65" spans="1:32" s="50" customFormat="1" ht="15" x14ac:dyDescent="0.2">
      <c r="A65" s="46"/>
      <c r="B65" s="46"/>
      <c r="C65" s="48"/>
      <c r="D65" s="48"/>
      <c r="E65" s="47"/>
      <c r="F65" s="48"/>
      <c r="G65" s="48"/>
      <c r="H65" s="170" t="str">
        <f>IF(ISBLANK(G65)," ",IF(LOOKUP(G65,MannschaftsNrListe,Mannschaften!B$4:B$53)&lt;&gt;0,LOOKUP(G65,MannschaftsNrListe,Mannschaften!B$4:B$53),""))</f>
        <v xml:space="preserve"> </v>
      </c>
      <c r="I65" s="48"/>
      <c r="J65" s="48"/>
      <c r="K65" s="48"/>
      <c r="L65" s="48"/>
      <c r="M65" s="48"/>
      <c r="N65" s="48"/>
      <c r="O65" s="48"/>
      <c r="P65" s="48"/>
      <c r="Q65" s="48"/>
      <c r="R65" s="48"/>
      <c r="S65" s="48"/>
      <c r="T65" s="48"/>
      <c r="U65" s="48"/>
      <c r="V65" s="48"/>
      <c r="W65" s="48"/>
      <c r="X65" s="48"/>
      <c r="Y65" s="48"/>
      <c r="Z65" s="48"/>
      <c r="AA65" s="49"/>
      <c r="AB65" s="142">
        <f t="shared" si="0"/>
        <v>0</v>
      </c>
      <c r="AC65" s="142">
        <f>IF(NOT(ISBLANK(F65)),LOOKUP(F65,EWKNrListe,Übersicht!D$11:D$26),0)</f>
        <v>0</v>
      </c>
      <c r="AD65" s="142">
        <f>IF(AND(NOT(ISBLANK(G65)),ISNUMBER(H65)),LOOKUP(H65,WKNrListe,Übersicht!I$11:I$26),)</f>
        <v>0</v>
      </c>
      <c r="AE65" s="216" t="str">
        <f t="shared" si="1"/>
        <v/>
      </c>
      <c r="AF65" s="206" t="str">
        <f>IF(OR(ISBLANK(F65),
AND(
ISBLANK(E65),
NOT(ISNUMBER(E65))
)),
"",
IF(
E65&lt;=Schwierigkeitsstufen!J$3,
Schwierigkeitsstufen!K$3,
Schwierigkeitsstufen!K$2
))</f>
        <v/>
      </c>
    </row>
    <row r="66" spans="1:32" s="50" customFormat="1" ht="15" x14ac:dyDescent="0.2">
      <c r="A66" s="46"/>
      <c r="B66" s="46"/>
      <c r="C66" s="48"/>
      <c r="D66" s="48"/>
      <c r="E66" s="47"/>
      <c r="F66" s="48"/>
      <c r="G66" s="48"/>
      <c r="H66" s="170" t="str">
        <f>IF(ISBLANK(G66)," ",IF(LOOKUP(G66,MannschaftsNrListe,Mannschaften!B$4:B$53)&lt;&gt;0,LOOKUP(G66,MannschaftsNrListe,Mannschaften!B$4:B$53),""))</f>
        <v xml:space="preserve"> </v>
      </c>
      <c r="I66" s="48"/>
      <c r="J66" s="48"/>
      <c r="K66" s="48"/>
      <c r="L66" s="48"/>
      <c r="M66" s="48"/>
      <c r="N66" s="48"/>
      <c r="O66" s="48"/>
      <c r="P66" s="48"/>
      <c r="Q66" s="48"/>
      <c r="R66" s="48"/>
      <c r="S66" s="48"/>
      <c r="T66" s="48"/>
      <c r="U66" s="48"/>
      <c r="V66" s="48"/>
      <c r="W66" s="48"/>
      <c r="X66" s="48"/>
      <c r="Y66" s="48"/>
      <c r="Z66" s="48"/>
      <c r="AA66" s="49"/>
      <c r="AB66" s="142">
        <f t="shared" si="0"/>
        <v>0</v>
      </c>
      <c r="AC66" s="142">
        <f>IF(NOT(ISBLANK(F66)),LOOKUP(F66,EWKNrListe,Übersicht!D$11:D$26),0)</f>
        <v>0</v>
      </c>
      <c r="AD66" s="142">
        <f>IF(AND(NOT(ISBLANK(G66)),ISNUMBER(H66)),LOOKUP(H66,WKNrListe,Übersicht!I$11:I$26),)</f>
        <v>0</v>
      </c>
      <c r="AE66" s="216" t="str">
        <f t="shared" si="1"/>
        <v/>
      </c>
      <c r="AF66" s="206" t="str">
        <f>IF(OR(ISBLANK(F66),
AND(
ISBLANK(E66),
NOT(ISNUMBER(E66))
)),
"",
IF(
E66&lt;=Schwierigkeitsstufen!J$3,
Schwierigkeitsstufen!K$3,
Schwierigkeitsstufen!K$2
))</f>
        <v/>
      </c>
    </row>
    <row r="67" spans="1:32" s="50" customFormat="1" ht="15" x14ac:dyDescent="0.2">
      <c r="A67" s="46"/>
      <c r="B67" s="46"/>
      <c r="C67" s="48"/>
      <c r="D67" s="48"/>
      <c r="E67" s="47"/>
      <c r="F67" s="48"/>
      <c r="G67" s="48"/>
      <c r="H67" s="170" t="str">
        <f>IF(ISBLANK(G67)," ",IF(LOOKUP(G67,MannschaftsNrListe,Mannschaften!B$4:B$53)&lt;&gt;0,LOOKUP(G67,MannschaftsNrListe,Mannschaften!B$4:B$53),""))</f>
        <v xml:space="preserve"> </v>
      </c>
      <c r="I67" s="48"/>
      <c r="J67" s="48"/>
      <c r="K67" s="48"/>
      <c r="L67" s="48"/>
      <c r="M67" s="48"/>
      <c r="N67" s="48"/>
      <c r="O67" s="48"/>
      <c r="P67" s="48"/>
      <c r="Q67" s="48"/>
      <c r="R67" s="48"/>
      <c r="S67" s="48"/>
      <c r="T67" s="48"/>
      <c r="U67" s="48"/>
      <c r="V67" s="48"/>
      <c r="W67" s="48"/>
      <c r="X67" s="48"/>
      <c r="Y67" s="48"/>
      <c r="Z67" s="48"/>
      <c r="AA67" s="49"/>
      <c r="AB67" s="142">
        <f t="shared" si="0"/>
        <v>0</v>
      </c>
      <c r="AC67" s="142">
        <f>IF(NOT(ISBLANK(F67)),LOOKUP(F67,EWKNrListe,Übersicht!D$11:D$26),0)</f>
        <v>0</v>
      </c>
      <c r="AD67" s="142">
        <f>IF(AND(NOT(ISBLANK(G67)),ISNUMBER(H67)),LOOKUP(H67,WKNrListe,Übersicht!I$11:I$26),)</f>
        <v>0</v>
      </c>
      <c r="AE67" s="216" t="str">
        <f t="shared" si="1"/>
        <v/>
      </c>
      <c r="AF67" s="206" t="str">
        <f>IF(OR(ISBLANK(F67),
AND(
ISBLANK(E67),
NOT(ISNUMBER(E67))
)),
"",
IF(
E67&lt;=Schwierigkeitsstufen!J$3,
Schwierigkeitsstufen!K$3,
Schwierigkeitsstufen!K$2
))</f>
        <v/>
      </c>
    </row>
    <row r="68" spans="1:32" s="50" customFormat="1" ht="15" x14ac:dyDescent="0.2">
      <c r="A68" s="46"/>
      <c r="B68" s="46"/>
      <c r="C68" s="48"/>
      <c r="D68" s="48"/>
      <c r="E68" s="47"/>
      <c r="F68" s="48"/>
      <c r="G68" s="48"/>
      <c r="H68" s="170" t="str">
        <f>IF(ISBLANK(G68)," ",IF(LOOKUP(G68,MannschaftsNrListe,Mannschaften!B$4:B$53)&lt;&gt;0,LOOKUP(G68,MannschaftsNrListe,Mannschaften!B$4:B$53),""))</f>
        <v xml:space="preserve"> </v>
      </c>
      <c r="I68" s="48"/>
      <c r="J68" s="48"/>
      <c r="K68" s="48"/>
      <c r="L68" s="48"/>
      <c r="M68" s="48"/>
      <c r="N68" s="48"/>
      <c r="O68" s="48"/>
      <c r="P68" s="48"/>
      <c r="Q68" s="48"/>
      <c r="R68" s="48"/>
      <c r="S68" s="48"/>
      <c r="T68" s="48"/>
      <c r="U68" s="48"/>
      <c r="V68" s="48"/>
      <c r="W68" s="48"/>
      <c r="X68" s="48"/>
      <c r="Y68" s="48"/>
      <c r="Z68" s="48"/>
      <c r="AA68" s="49"/>
      <c r="AB68" s="142">
        <f t="shared" si="0"/>
        <v>0</v>
      </c>
      <c r="AC68" s="142">
        <f>IF(NOT(ISBLANK(F68)),LOOKUP(F68,EWKNrListe,Übersicht!D$11:D$26),0)</f>
        <v>0</v>
      </c>
      <c r="AD68" s="142">
        <f>IF(AND(NOT(ISBLANK(G68)),ISNUMBER(H68)),LOOKUP(H68,WKNrListe,Übersicht!I$11:I$26),)</f>
        <v>0</v>
      </c>
      <c r="AE68" s="216" t="str">
        <f t="shared" si="1"/>
        <v/>
      </c>
      <c r="AF68" s="206" t="str">
        <f>IF(OR(ISBLANK(F68),
AND(
ISBLANK(E68),
NOT(ISNUMBER(E68))
)),
"",
IF(
E68&lt;=Schwierigkeitsstufen!J$3,
Schwierigkeitsstufen!K$3,
Schwierigkeitsstufen!K$2
))</f>
        <v/>
      </c>
    </row>
    <row r="69" spans="1:32" s="50" customFormat="1" ht="15" x14ac:dyDescent="0.2">
      <c r="A69" s="46"/>
      <c r="B69" s="46"/>
      <c r="C69" s="48"/>
      <c r="D69" s="48"/>
      <c r="E69" s="47"/>
      <c r="F69" s="48"/>
      <c r="G69" s="48"/>
      <c r="H69" s="170" t="str">
        <f>IF(ISBLANK(G69)," ",IF(LOOKUP(G69,MannschaftsNrListe,Mannschaften!B$4:B$53)&lt;&gt;0,LOOKUP(G69,MannschaftsNrListe,Mannschaften!B$4:B$53),""))</f>
        <v xml:space="preserve"> </v>
      </c>
      <c r="I69" s="48"/>
      <c r="J69" s="48"/>
      <c r="K69" s="48"/>
      <c r="L69" s="48"/>
      <c r="M69" s="48"/>
      <c r="N69" s="48"/>
      <c r="O69" s="48"/>
      <c r="P69" s="48"/>
      <c r="Q69" s="48"/>
      <c r="R69" s="48"/>
      <c r="S69" s="48"/>
      <c r="T69" s="48"/>
      <c r="U69" s="48"/>
      <c r="V69" s="48"/>
      <c r="W69" s="48"/>
      <c r="X69" s="48"/>
      <c r="Y69" s="48"/>
      <c r="Z69" s="48"/>
      <c r="AA69" s="49"/>
      <c r="AB69" s="142">
        <f t="shared" si="0"/>
        <v>0</v>
      </c>
      <c r="AC69" s="142">
        <f>IF(NOT(ISBLANK(F69)),LOOKUP(F69,EWKNrListe,Übersicht!D$11:D$26),0)</f>
        <v>0</v>
      </c>
      <c r="AD69" s="142">
        <f>IF(AND(NOT(ISBLANK(G69)),ISNUMBER(H69)),LOOKUP(H69,WKNrListe,Übersicht!I$11:I$26),)</f>
        <v>0</v>
      </c>
      <c r="AE69" s="216" t="str">
        <f t="shared" si="1"/>
        <v/>
      </c>
      <c r="AF69" s="206" t="str">
        <f>IF(OR(ISBLANK(F69),
AND(
ISBLANK(E69),
NOT(ISNUMBER(E69))
)),
"",
IF(
E69&lt;=Schwierigkeitsstufen!J$3,
Schwierigkeitsstufen!K$3,
Schwierigkeitsstufen!K$2
))</f>
        <v/>
      </c>
    </row>
    <row r="70" spans="1:32" s="50" customFormat="1" ht="15" x14ac:dyDescent="0.2">
      <c r="A70" s="46"/>
      <c r="B70" s="46"/>
      <c r="C70" s="48"/>
      <c r="D70" s="48"/>
      <c r="E70" s="47"/>
      <c r="F70" s="48"/>
      <c r="G70" s="48"/>
      <c r="H70" s="170" t="str">
        <f>IF(ISBLANK(G70)," ",IF(LOOKUP(G70,MannschaftsNrListe,Mannschaften!B$4:B$53)&lt;&gt;0,LOOKUP(G70,MannschaftsNrListe,Mannschaften!B$4:B$53),""))</f>
        <v xml:space="preserve"> </v>
      </c>
      <c r="I70" s="48"/>
      <c r="J70" s="48"/>
      <c r="K70" s="48"/>
      <c r="L70" s="48"/>
      <c r="M70" s="48"/>
      <c r="N70" s="48"/>
      <c r="O70" s="48"/>
      <c r="P70" s="48"/>
      <c r="Q70" s="48"/>
      <c r="R70" s="48"/>
      <c r="S70" s="48"/>
      <c r="T70" s="48"/>
      <c r="U70" s="48"/>
      <c r="V70" s="48"/>
      <c r="W70" s="48"/>
      <c r="X70" s="48"/>
      <c r="Y70" s="48"/>
      <c r="Z70" s="48"/>
      <c r="AA70" s="49"/>
      <c r="AB70" s="142">
        <f t="shared" ref="AB70:AB133" si="2">COUNTIF(I70:Z70,"&gt;''")</f>
        <v>0</v>
      </c>
      <c r="AC70" s="142">
        <f>IF(NOT(ISBLANK(F70)),LOOKUP(F70,EWKNrListe,Übersicht!D$11:D$26),0)</f>
        <v>0</v>
      </c>
      <c r="AD70" s="142">
        <f>IF(AND(NOT(ISBLANK(G70)),ISNUMBER(H70)),LOOKUP(H70,WKNrListe,Übersicht!I$11:I$26),)</f>
        <v>0</v>
      </c>
      <c r="AE70" s="216" t="str">
        <f t="shared" si="1"/>
        <v/>
      </c>
      <c r="AF70" s="206" t="str">
        <f>IF(OR(ISBLANK(F70),
AND(
ISBLANK(E70),
NOT(ISNUMBER(E70))
)),
"",
IF(
E70&lt;=Schwierigkeitsstufen!J$3,
Schwierigkeitsstufen!K$3,
Schwierigkeitsstufen!K$2
))</f>
        <v/>
      </c>
    </row>
    <row r="71" spans="1:32" s="50" customFormat="1" ht="15" x14ac:dyDescent="0.2">
      <c r="A71" s="46"/>
      <c r="B71" s="46"/>
      <c r="C71" s="48"/>
      <c r="D71" s="48"/>
      <c r="E71" s="47"/>
      <c r="F71" s="48"/>
      <c r="G71" s="48"/>
      <c r="H71" s="170" t="str">
        <f>IF(ISBLANK(G71)," ",IF(LOOKUP(G71,MannschaftsNrListe,Mannschaften!B$4:B$53)&lt;&gt;0,LOOKUP(G71,MannschaftsNrListe,Mannschaften!B$4:B$53),""))</f>
        <v xml:space="preserve"> </v>
      </c>
      <c r="I71" s="48"/>
      <c r="J71" s="48"/>
      <c r="K71" s="48"/>
      <c r="L71" s="48"/>
      <c r="M71" s="48"/>
      <c r="N71" s="48"/>
      <c r="O71" s="48"/>
      <c r="P71" s="48"/>
      <c r="Q71" s="48"/>
      <c r="R71" s="48"/>
      <c r="S71" s="48"/>
      <c r="T71" s="48"/>
      <c r="U71" s="48"/>
      <c r="V71" s="48"/>
      <c r="W71" s="48"/>
      <c r="X71" s="48"/>
      <c r="Y71" s="48"/>
      <c r="Z71" s="48"/>
      <c r="AA71" s="49"/>
      <c r="AB71" s="142">
        <f t="shared" si="2"/>
        <v>0</v>
      </c>
      <c r="AC71" s="142">
        <f>IF(NOT(ISBLANK(F71)),LOOKUP(F71,EWKNrListe,Übersicht!D$11:D$26),0)</f>
        <v>0</v>
      </c>
      <c r="AD71" s="142">
        <f>IF(AND(NOT(ISBLANK(G71)),ISNUMBER(H71)),LOOKUP(H71,WKNrListe,Übersicht!I$11:I$26),)</f>
        <v>0</v>
      </c>
      <c r="AE71" s="216" t="str">
        <f t="shared" ref="AE71:AE134" si="3">IF(
 AND(
  OR(
   ISTEXT(A71),
   ISTEXT(B71),NOT(ISBLANK(D71)),
   NOT(ISBLANK(E71)),
   NOT(ISBLANK(F71)),
   NOT(ISBLANK(G71))
  ),
  OR(
   ISBLANK(A71),
   ISBLANK(B71),
   ISBLANK(E71),ISBLANK(D71),
   AND(
    ISBLANK(F71),
    ISBLANK(G71)
    ),
  AC71&gt;AB71
  )
 ),
 "unvollständig",
 IF(
  AND(
   NOT(
    ISBLANK(G71)
    ),
   NOT(ISNUMBER(H71))
  ),
  "Seite Mannschaften ausfüllen!",
  ""
 )
)</f>
        <v/>
      </c>
      <c r="AF71" s="206" t="str">
        <f>IF(OR(ISBLANK(F71),
AND(
ISBLANK(E71),
NOT(ISNUMBER(E71))
)),
"",
IF(
E71&lt;=Schwierigkeitsstufen!J$3,
Schwierigkeitsstufen!K$3,
Schwierigkeitsstufen!K$2
))</f>
        <v/>
      </c>
    </row>
    <row r="72" spans="1:32" s="50" customFormat="1" ht="15" x14ac:dyDescent="0.2">
      <c r="A72" s="46"/>
      <c r="B72" s="46"/>
      <c r="C72" s="48"/>
      <c r="D72" s="48"/>
      <c r="E72" s="47"/>
      <c r="F72" s="48"/>
      <c r="G72" s="48"/>
      <c r="H72" s="170" t="str">
        <f>IF(ISBLANK(G72)," ",IF(LOOKUP(G72,MannschaftsNrListe,Mannschaften!B$4:B$53)&lt;&gt;0,LOOKUP(G72,MannschaftsNrListe,Mannschaften!B$4:B$53),""))</f>
        <v xml:space="preserve"> </v>
      </c>
      <c r="I72" s="48"/>
      <c r="J72" s="48"/>
      <c r="K72" s="48"/>
      <c r="L72" s="48"/>
      <c r="M72" s="48"/>
      <c r="N72" s="48"/>
      <c r="O72" s="48"/>
      <c r="P72" s="48"/>
      <c r="Q72" s="48"/>
      <c r="R72" s="48"/>
      <c r="S72" s="48"/>
      <c r="T72" s="48"/>
      <c r="U72" s="48"/>
      <c r="V72" s="48"/>
      <c r="W72" s="48"/>
      <c r="X72" s="48"/>
      <c r="Y72" s="48"/>
      <c r="Z72" s="48"/>
      <c r="AA72" s="49"/>
      <c r="AB72" s="142">
        <f t="shared" si="2"/>
        <v>0</v>
      </c>
      <c r="AC72" s="142">
        <f>IF(NOT(ISBLANK(F72)),LOOKUP(F72,EWKNrListe,Übersicht!D$11:D$26),0)</f>
        <v>0</v>
      </c>
      <c r="AD72" s="142">
        <f>IF(AND(NOT(ISBLANK(G72)),ISNUMBER(H72)),LOOKUP(H72,WKNrListe,Übersicht!I$11:I$26),)</f>
        <v>0</v>
      </c>
      <c r="AE72" s="216" t="str">
        <f t="shared" si="3"/>
        <v/>
      </c>
      <c r="AF72" s="206" t="str">
        <f>IF(OR(ISBLANK(F72),
AND(
ISBLANK(E72),
NOT(ISNUMBER(E72))
)),
"",
IF(
E72&lt;=Schwierigkeitsstufen!J$3,
Schwierigkeitsstufen!K$3,
Schwierigkeitsstufen!K$2
))</f>
        <v/>
      </c>
    </row>
    <row r="73" spans="1:32" s="50" customFormat="1" ht="15" x14ac:dyDescent="0.2">
      <c r="A73" s="46"/>
      <c r="B73" s="46"/>
      <c r="C73" s="48"/>
      <c r="D73" s="48"/>
      <c r="E73" s="47"/>
      <c r="F73" s="48"/>
      <c r="G73" s="48"/>
      <c r="H73" s="170" t="str">
        <f>IF(ISBLANK(G73)," ",IF(LOOKUP(G73,MannschaftsNrListe,Mannschaften!B$4:B$53)&lt;&gt;0,LOOKUP(G73,MannschaftsNrListe,Mannschaften!B$4:B$53),""))</f>
        <v xml:space="preserve"> </v>
      </c>
      <c r="I73" s="48"/>
      <c r="J73" s="48"/>
      <c r="K73" s="48"/>
      <c r="L73" s="48"/>
      <c r="M73" s="48"/>
      <c r="N73" s="48"/>
      <c r="O73" s="48"/>
      <c r="P73" s="48"/>
      <c r="Q73" s="48"/>
      <c r="R73" s="48"/>
      <c r="S73" s="48"/>
      <c r="T73" s="48"/>
      <c r="U73" s="48"/>
      <c r="V73" s="48"/>
      <c r="W73" s="48"/>
      <c r="X73" s="48"/>
      <c r="Y73" s="48"/>
      <c r="Z73" s="48"/>
      <c r="AA73" s="49"/>
      <c r="AB73" s="142">
        <f t="shared" si="2"/>
        <v>0</v>
      </c>
      <c r="AC73" s="142">
        <f>IF(NOT(ISBLANK(F73)),LOOKUP(F73,EWKNrListe,Übersicht!D$11:D$26),0)</f>
        <v>0</v>
      </c>
      <c r="AD73" s="142">
        <f>IF(AND(NOT(ISBLANK(G73)),ISNUMBER(H73)),LOOKUP(H73,WKNrListe,Übersicht!I$11:I$26),)</f>
        <v>0</v>
      </c>
      <c r="AE73" s="216" t="str">
        <f t="shared" si="3"/>
        <v/>
      </c>
      <c r="AF73" s="206" t="str">
        <f>IF(OR(ISBLANK(F73),
AND(
ISBLANK(E73),
NOT(ISNUMBER(E73))
)),
"",
IF(
E73&lt;=Schwierigkeitsstufen!J$3,
Schwierigkeitsstufen!K$3,
Schwierigkeitsstufen!K$2
))</f>
        <v/>
      </c>
    </row>
    <row r="74" spans="1:32" s="50" customFormat="1" ht="15" x14ac:dyDescent="0.2">
      <c r="A74" s="46"/>
      <c r="B74" s="46"/>
      <c r="C74" s="48"/>
      <c r="D74" s="48"/>
      <c r="E74" s="47"/>
      <c r="F74" s="48"/>
      <c r="G74" s="48"/>
      <c r="H74" s="170" t="str">
        <f>IF(ISBLANK(G74)," ",IF(LOOKUP(G74,MannschaftsNrListe,Mannschaften!B$4:B$53)&lt;&gt;0,LOOKUP(G74,MannschaftsNrListe,Mannschaften!B$4:B$53),""))</f>
        <v xml:space="preserve"> </v>
      </c>
      <c r="I74" s="48"/>
      <c r="J74" s="48"/>
      <c r="K74" s="48"/>
      <c r="L74" s="48"/>
      <c r="M74" s="48"/>
      <c r="N74" s="48"/>
      <c r="O74" s="48"/>
      <c r="P74" s="48"/>
      <c r="Q74" s="48"/>
      <c r="R74" s="48"/>
      <c r="S74" s="48"/>
      <c r="T74" s="48"/>
      <c r="U74" s="48"/>
      <c r="V74" s="48"/>
      <c r="W74" s="48"/>
      <c r="X74" s="48"/>
      <c r="Y74" s="48"/>
      <c r="Z74" s="48"/>
      <c r="AA74" s="49"/>
      <c r="AB74" s="142">
        <f t="shared" si="2"/>
        <v>0</v>
      </c>
      <c r="AC74" s="142">
        <f>IF(NOT(ISBLANK(F74)),LOOKUP(F74,EWKNrListe,Übersicht!D$11:D$26),0)</f>
        <v>0</v>
      </c>
      <c r="AD74" s="142">
        <f>IF(AND(NOT(ISBLANK(G74)),ISNUMBER(H74)),LOOKUP(H74,WKNrListe,Übersicht!I$11:I$26),)</f>
        <v>0</v>
      </c>
      <c r="AE74" s="216" t="str">
        <f t="shared" si="3"/>
        <v/>
      </c>
      <c r="AF74" s="206" t="str">
        <f>IF(OR(ISBLANK(F74),
AND(
ISBLANK(E74),
NOT(ISNUMBER(E74))
)),
"",
IF(
E74&lt;=Schwierigkeitsstufen!J$3,
Schwierigkeitsstufen!K$3,
Schwierigkeitsstufen!K$2
))</f>
        <v/>
      </c>
    </row>
    <row r="75" spans="1:32" s="50" customFormat="1" ht="15" x14ac:dyDescent="0.2">
      <c r="A75" s="46"/>
      <c r="B75" s="46"/>
      <c r="C75" s="48"/>
      <c r="D75" s="48"/>
      <c r="E75" s="47"/>
      <c r="F75" s="48"/>
      <c r="G75" s="48"/>
      <c r="H75" s="170" t="str">
        <f>IF(ISBLANK(G75)," ",IF(LOOKUP(G75,MannschaftsNrListe,Mannschaften!B$4:B$53)&lt;&gt;0,LOOKUP(G75,MannschaftsNrListe,Mannschaften!B$4:B$53),""))</f>
        <v xml:space="preserve"> </v>
      </c>
      <c r="I75" s="48"/>
      <c r="J75" s="48"/>
      <c r="K75" s="48"/>
      <c r="L75" s="48"/>
      <c r="M75" s="48"/>
      <c r="N75" s="48"/>
      <c r="O75" s="48"/>
      <c r="P75" s="48"/>
      <c r="Q75" s="48"/>
      <c r="R75" s="48"/>
      <c r="S75" s="48"/>
      <c r="T75" s="48"/>
      <c r="U75" s="48"/>
      <c r="V75" s="48"/>
      <c r="W75" s="48"/>
      <c r="X75" s="48"/>
      <c r="Y75" s="48"/>
      <c r="Z75" s="48"/>
      <c r="AA75" s="49"/>
      <c r="AB75" s="142">
        <f t="shared" si="2"/>
        <v>0</v>
      </c>
      <c r="AC75" s="142">
        <f>IF(NOT(ISBLANK(F75)),LOOKUP(F75,EWKNrListe,Übersicht!D$11:D$26),0)</f>
        <v>0</v>
      </c>
      <c r="AD75" s="142">
        <f>IF(AND(NOT(ISBLANK(G75)),ISNUMBER(H75)),LOOKUP(H75,WKNrListe,Übersicht!I$11:I$26),)</f>
        <v>0</v>
      </c>
      <c r="AE75" s="216" t="str">
        <f t="shared" si="3"/>
        <v/>
      </c>
      <c r="AF75" s="206" t="str">
        <f>IF(OR(ISBLANK(F75),
AND(
ISBLANK(E75),
NOT(ISNUMBER(E75))
)),
"",
IF(
E75&lt;=Schwierigkeitsstufen!J$3,
Schwierigkeitsstufen!K$3,
Schwierigkeitsstufen!K$2
))</f>
        <v/>
      </c>
    </row>
    <row r="76" spans="1:32" s="50" customFormat="1" ht="15" x14ac:dyDescent="0.2">
      <c r="A76" s="46"/>
      <c r="B76" s="46"/>
      <c r="C76" s="48"/>
      <c r="D76" s="48"/>
      <c r="E76" s="47"/>
      <c r="F76" s="48"/>
      <c r="G76" s="48"/>
      <c r="H76" s="170" t="str">
        <f>IF(ISBLANK(G76)," ",IF(LOOKUP(G76,MannschaftsNrListe,Mannschaften!B$4:B$53)&lt;&gt;0,LOOKUP(G76,MannschaftsNrListe,Mannschaften!B$4:B$53),""))</f>
        <v xml:space="preserve"> </v>
      </c>
      <c r="I76" s="48"/>
      <c r="J76" s="48"/>
      <c r="K76" s="48"/>
      <c r="L76" s="48"/>
      <c r="M76" s="48"/>
      <c r="N76" s="48"/>
      <c r="O76" s="48"/>
      <c r="P76" s="48"/>
      <c r="Q76" s="48"/>
      <c r="R76" s="48"/>
      <c r="S76" s="48"/>
      <c r="T76" s="48"/>
      <c r="U76" s="48"/>
      <c r="V76" s="48"/>
      <c r="W76" s="48"/>
      <c r="X76" s="48"/>
      <c r="Y76" s="48"/>
      <c r="Z76" s="48"/>
      <c r="AA76" s="49"/>
      <c r="AB76" s="142">
        <f t="shared" si="2"/>
        <v>0</v>
      </c>
      <c r="AC76" s="142">
        <f>IF(NOT(ISBLANK(F76)),LOOKUP(F76,EWKNrListe,Übersicht!D$11:D$26),0)</f>
        <v>0</v>
      </c>
      <c r="AD76" s="142">
        <f>IF(AND(NOT(ISBLANK(G76)),ISNUMBER(H76)),LOOKUP(H76,WKNrListe,Übersicht!I$11:I$26),)</f>
        <v>0</v>
      </c>
      <c r="AE76" s="216" t="str">
        <f t="shared" si="3"/>
        <v/>
      </c>
      <c r="AF76" s="206" t="str">
        <f>IF(OR(ISBLANK(F76),
AND(
ISBLANK(E76),
NOT(ISNUMBER(E76))
)),
"",
IF(
E76&lt;=Schwierigkeitsstufen!J$3,
Schwierigkeitsstufen!K$3,
Schwierigkeitsstufen!K$2
))</f>
        <v/>
      </c>
    </row>
    <row r="77" spans="1:32" s="50" customFormat="1" ht="15" x14ac:dyDescent="0.2">
      <c r="A77" s="46"/>
      <c r="B77" s="46"/>
      <c r="C77" s="48"/>
      <c r="D77" s="48"/>
      <c r="E77" s="47"/>
      <c r="F77" s="48"/>
      <c r="G77" s="48"/>
      <c r="H77" s="170" t="str">
        <f>IF(ISBLANK(G77)," ",IF(LOOKUP(G77,MannschaftsNrListe,Mannschaften!B$4:B$53)&lt;&gt;0,LOOKUP(G77,MannschaftsNrListe,Mannschaften!B$4:B$53),""))</f>
        <v xml:space="preserve"> </v>
      </c>
      <c r="I77" s="48"/>
      <c r="J77" s="48"/>
      <c r="K77" s="48"/>
      <c r="L77" s="48"/>
      <c r="M77" s="48"/>
      <c r="N77" s="48"/>
      <c r="O77" s="48"/>
      <c r="P77" s="48"/>
      <c r="Q77" s="48"/>
      <c r="R77" s="48"/>
      <c r="S77" s="48"/>
      <c r="T77" s="48"/>
      <c r="U77" s="48"/>
      <c r="V77" s="48"/>
      <c r="W77" s="48"/>
      <c r="X77" s="48"/>
      <c r="Y77" s="48"/>
      <c r="Z77" s="48"/>
      <c r="AA77" s="49"/>
      <c r="AB77" s="142">
        <f t="shared" si="2"/>
        <v>0</v>
      </c>
      <c r="AC77" s="142">
        <f>IF(NOT(ISBLANK(F77)),LOOKUP(F77,EWKNrListe,Übersicht!D$11:D$26),0)</f>
        <v>0</v>
      </c>
      <c r="AD77" s="142">
        <f>IF(AND(NOT(ISBLANK(G77)),ISNUMBER(H77)),LOOKUP(H77,WKNrListe,Übersicht!I$11:I$26),)</f>
        <v>0</v>
      </c>
      <c r="AE77" s="216" t="str">
        <f t="shared" si="3"/>
        <v/>
      </c>
      <c r="AF77" s="206" t="str">
        <f>IF(OR(ISBLANK(F77),
AND(
ISBLANK(E77),
NOT(ISNUMBER(E77))
)),
"",
IF(
E77&lt;=Schwierigkeitsstufen!J$3,
Schwierigkeitsstufen!K$3,
Schwierigkeitsstufen!K$2
))</f>
        <v/>
      </c>
    </row>
    <row r="78" spans="1:32" s="50" customFormat="1" ht="15" x14ac:dyDescent="0.2">
      <c r="A78" s="46"/>
      <c r="B78" s="46"/>
      <c r="C78" s="48"/>
      <c r="D78" s="48"/>
      <c r="E78" s="47"/>
      <c r="F78" s="48"/>
      <c r="G78" s="48"/>
      <c r="H78" s="170" t="str">
        <f>IF(ISBLANK(G78)," ",IF(LOOKUP(G78,MannschaftsNrListe,Mannschaften!B$4:B$53)&lt;&gt;0,LOOKUP(G78,MannschaftsNrListe,Mannschaften!B$4:B$53),""))</f>
        <v xml:space="preserve"> </v>
      </c>
      <c r="I78" s="48"/>
      <c r="J78" s="48"/>
      <c r="K78" s="48"/>
      <c r="L78" s="48"/>
      <c r="M78" s="48"/>
      <c r="N78" s="48"/>
      <c r="O78" s="48"/>
      <c r="P78" s="48"/>
      <c r="Q78" s="48"/>
      <c r="R78" s="48"/>
      <c r="S78" s="48"/>
      <c r="T78" s="48"/>
      <c r="U78" s="48"/>
      <c r="V78" s="48"/>
      <c r="W78" s="48"/>
      <c r="X78" s="48"/>
      <c r="Y78" s="48"/>
      <c r="Z78" s="48"/>
      <c r="AA78" s="49"/>
      <c r="AB78" s="142">
        <f t="shared" si="2"/>
        <v>0</v>
      </c>
      <c r="AC78" s="142">
        <f>IF(NOT(ISBLANK(F78)),LOOKUP(F78,EWKNrListe,Übersicht!D$11:D$26),0)</f>
        <v>0</v>
      </c>
      <c r="AD78" s="142">
        <f>IF(AND(NOT(ISBLANK(G78)),ISNUMBER(H78)),LOOKUP(H78,WKNrListe,Übersicht!I$11:I$26),)</f>
        <v>0</v>
      </c>
      <c r="AE78" s="216" t="str">
        <f t="shared" si="3"/>
        <v/>
      </c>
      <c r="AF78" s="206" t="str">
        <f>IF(OR(ISBLANK(F78),
AND(
ISBLANK(E78),
NOT(ISNUMBER(E78))
)),
"",
IF(
E78&lt;=Schwierigkeitsstufen!J$3,
Schwierigkeitsstufen!K$3,
Schwierigkeitsstufen!K$2
))</f>
        <v/>
      </c>
    </row>
    <row r="79" spans="1:32" s="50" customFormat="1" ht="15" x14ac:dyDescent="0.2">
      <c r="A79" s="46"/>
      <c r="B79" s="46"/>
      <c r="C79" s="48"/>
      <c r="D79" s="48"/>
      <c r="E79" s="47"/>
      <c r="F79" s="48"/>
      <c r="G79" s="48"/>
      <c r="H79" s="170" t="str">
        <f>IF(ISBLANK(G79)," ",IF(LOOKUP(G79,MannschaftsNrListe,Mannschaften!B$4:B$53)&lt;&gt;0,LOOKUP(G79,MannschaftsNrListe,Mannschaften!B$4:B$53),""))</f>
        <v xml:space="preserve"> </v>
      </c>
      <c r="I79" s="48"/>
      <c r="J79" s="48"/>
      <c r="K79" s="48"/>
      <c r="L79" s="48"/>
      <c r="M79" s="48"/>
      <c r="N79" s="48"/>
      <c r="O79" s="48"/>
      <c r="P79" s="48"/>
      <c r="Q79" s="48"/>
      <c r="R79" s="48"/>
      <c r="S79" s="48"/>
      <c r="T79" s="48"/>
      <c r="U79" s="48"/>
      <c r="V79" s="48"/>
      <c r="W79" s="48"/>
      <c r="X79" s="48"/>
      <c r="Y79" s="48"/>
      <c r="Z79" s="48"/>
      <c r="AA79" s="49"/>
      <c r="AB79" s="142">
        <f t="shared" si="2"/>
        <v>0</v>
      </c>
      <c r="AC79" s="142">
        <f>IF(NOT(ISBLANK(F79)),LOOKUP(F79,EWKNrListe,Übersicht!D$11:D$26),0)</f>
        <v>0</v>
      </c>
      <c r="AD79" s="142">
        <f>IF(AND(NOT(ISBLANK(G79)),ISNUMBER(H79)),LOOKUP(H79,WKNrListe,Übersicht!I$11:I$26),)</f>
        <v>0</v>
      </c>
      <c r="AE79" s="216" t="str">
        <f t="shared" si="3"/>
        <v/>
      </c>
      <c r="AF79" s="206" t="str">
        <f>IF(OR(ISBLANK(F79),
AND(
ISBLANK(E79),
NOT(ISNUMBER(E79))
)),
"",
IF(
E79&lt;=Schwierigkeitsstufen!J$3,
Schwierigkeitsstufen!K$3,
Schwierigkeitsstufen!K$2
))</f>
        <v/>
      </c>
    </row>
    <row r="80" spans="1:32" s="50" customFormat="1" ht="15" x14ac:dyDescent="0.2">
      <c r="A80" s="46"/>
      <c r="B80" s="46"/>
      <c r="C80" s="48"/>
      <c r="D80" s="48"/>
      <c r="E80" s="47"/>
      <c r="F80" s="48"/>
      <c r="G80" s="48"/>
      <c r="H80" s="170" t="str">
        <f>IF(ISBLANK(G80)," ",IF(LOOKUP(G80,MannschaftsNrListe,Mannschaften!B$4:B$53)&lt;&gt;0,LOOKUP(G80,MannschaftsNrListe,Mannschaften!B$4:B$53),""))</f>
        <v xml:space="preserve"> </v>
      </c>
      <c r="I80" s="48"/>
      <c r="J80" s="48"/>
      <c r="K80" s="48"/>
      <c r="L80" s="48"/>
      <c r="M80" s="48"/>
      <c r="N80" s="48"/>
      <c r="O80" s="48"/>
      <c r="P80" s="48"/>
      <c r="Q80" s="48"/>
      <c r="R80" s="48"/>
      <c r="S80" s="48"/>
      <c r="T80" s="48"/>
      <c r="U80" s="48"/>
      <c r="V80" s="48"/>
      <c r="W80" s="48"/>
      <c r="X80" s="48"/>
      <c r="Y80" s="48"/>
      <c r="Z80" s="48"/>
      <c r="AA80" s="49"/>
      <c r="AB80" s="142">
        <f t="shared" si="2"/>
        <v>0</v>
      </c>
      <c r="AC80" s="142">
        <f>IF(NOT(ISBLANK(F80)),LOOKUP(F80,EWKNrListe,Übersicht!D$11:D$26),0)</f>
        <v>0</v>
      </c>
      <c r="AD80" s="142">
        <f>IF(AND(NOT(ISBLANK(G80)),ISNUMBER(H80)),LOOKUP(H80,WKNrListe,Übersicht!I$11:I$26),)</f>
        <v>0</v>
      </c>
      <c r="AE80" s="216" t="str">
        <f t="shared" si="3"/>
        <v/>
      </c>
      <c r="AF80" s="206" t="str">
        <f>IF(OR(ISBLANK(F80),
AND(
ISBLANK(E80),
NOT(ISNUMBER(E80))
)),
"",
IF(
E80&lt;=Schwierigkeitsstufen!J$3,
Schwierigkeitsstufen!K$3,
Schwierigkeitsstufen!K$2
))</f>
        <v/>
      </c>
    </row>
    <row r="81" spans="1:32" s="50" customFormat="1" ht="15" x14ac:dyDescent="0.2">
      <c r="A81" s="46"/>
      <c r="B81" s="46"/>
      <c r="C81" s="48"/>
      <c r="D81" s="48"/>
      <c r="E81" s="47"/>
      <c r="F81" s="48"/>
      <c r="G81" s="48"/>
      <c r="H81" s="170" t="str">
        <f>IF(ISBLANK(G81)," ",IF(LOOKUP(G81,MannschaftsNrListe,Mannschaften!B$4:B$53)&lt;&gt;0,LOOKUP(G81,MannschaftsNrListe,Mannschaften!B$4:B$53),""))</f>
        <v xml:space="preserve"> </v>
      </c>
      <c r="I81" s="48"/>
      <c r="J81" s="48"/>
      <c r="K81" s="48"/>
      <c r="L81" s="48"/>
      <c r="M81" s="48"/>
      <c r="N81" s="48"/>
      <c r="O81" s="48"/>
      <c r="P81" s="48"/>
      <c r="Q81" s="48"/>
      <c r="R81" s="48"/>
      <c r="S81" s="48"/>
      <c r="T81" s="48"/>
      <c r="U81" s="48"/>
      <c r="V81" s="48"/>
      <c r="W81" s="48"/>
      <c r="X81" s="48"/>
      <c r="Y81" s="48"/>
      <c r="Z81" s="48"/>
      <c r="AA81" s="49"/>
      <c r="AB81" s="142">
        <f t="shared" si="2"/>
        <v>0</v>
      </c>
      <c r="AC81" s="142">
        <f>IF(NOT(ISBLANK(F81)),LOOKUP(F81,EWKNrListe,Übersicht!D$11:D$26),0)</f>
        <v>0</v>
      </c>
      <c r="AD81" s="142">
        <f>IF(AND(NOT(ISBLANK(G81)),ISNUMBER(H81)),LOOKUP(H81,WKNrListe,Übersicht!I$11:I$26),)</f>
        <v>0</v>
      </c>
      <c r="AE81" s="216" t="str">
        <f t="shared" si="3"/>
        <v/>
      </c>
      <c r="AF81" s="206" t="str">
        <f>IF(OR(ISBLANK(F81),
AND(
ISBLANK(E81),
NOT(ISNUMBER(E81))
)),
"",
IF(
E81&lt;=Schwierigkeitsstufen!J$3,
Schwierigkeitsstufen!K$3,
Schwierigkeitsstufen!K$2
))</f>
        <v/>
      </c>
    </row>
    <row r="82" spans="1:32" s="50" customFormat="1" ht="15" x14ac:dyDescent="0.2">
      <c r="A82" s="46"/>
      <c r="B82" s="46"/>
      <c r="C82" s="48"/>
      <c r="D82" s="48"/>
      <c r="E82" s="47"/>
      <c r="F82" s="48"/>
      <c r="G82" s="48"/>
      <c r="H82" s="170" t="str">
        <f>IF(ISBLANK(G82)," ",IF(LOOKUP(G82,MannschaftsNrListe,Mannschaften!B$4:B$53)&lt;&gt;0,LOOKUP(G82,MannschaftsNrListe,Mannschaften!B$4:B$53),""))</f>
        <v xml:space="preserve"> </v>
      </c>
      <c r="I82" s="48"/>
      <c r="J82" s="48"/>
      <c r="K82" s="48"/>
      <c r="L82" s="48"/>
      <c r="M82" s="48"/>
      <c r="N82" s="48"/>
      <c r="O82" s="48"/>
      <c r="P82" s="48"/>
      <c r="Q82" s="48"/>
      <c r="R82" s="48"/>
      <c r="S82" s="48"/>
      <c r="T82" s="48"/>
      <c r="U82" s="48"/>
      <c r="V82" s="48"/>
      <c r="W82" s="48"/>
      <c r="X82" s="48"/>
      <c r="Y82" s="48"/>
      <c r="Z82" s="48"/>
      <c r="AA82" s="49"/>
      <c r="AB82" s="142">
        <f t="shared" si="2"/>
        <v>0</v>
      </c>
      <c r="AC82" s="142">
        <f>IF(NOT(ISBLANK(F82)),LOOKUP(F82,EWKNrListe,Übersicht!D$11:D$26),0)</f>
        <v>0</v>
      </c>
      <c r="AD82" s="142">
        <f>IF(AND(NOT(ISBLANK(G82)),ISNUMBER(H82)),LOOKUP(H82,WKNrListe,Übersicht!I$11:I$26),)</f>
        <v>0</v>
      </c>
      <c r="AE82" s="216" t="str">
        <f t="shared" si="3"/>
        <v/>
      </c>
      <c r="AF82" s="206" t="str">
        <f>IF(OR(ISBLANK(F82),
AND(
ISBLANK(E82),
NOT(ISNUMBER(E82))
)),
"",
IF(
E82&lt;=Schwierigkeitsstufen!J$3,
Schwierigkeitsstufen!K$3,
Schwierigkeitsstufen!K$2
))</f>
        <v/>
      </c>
    </row>
    <row r="83" spans="1:32" s="50" customFormat="1" ht="15" x14ac:dyDescent="0.2">
      <c r="A83" s="46"/>
      <c r="B83" s="46"/>
      <c r="C83" s="48"/>
      <c r="D83" s="48"/>
      <c r="E83" s="47"/>
      <c r="F83" s="48"/>
      <c r="G83" s="48"/>
      <c r="H83" s="170" t="str">
        <f>IF(ISBLANK(G83)," ",IF(LOOKUP(G83,MannschaftsNrListe,Mannschaften!B$4:B$53)&lt;&gt;0,LOOKUP(G83,MannschaftsNrListe,Mannschaften!B$4:B$53),""))</f>
        <v xml:space="preserve"> </v>
      </c>
      <c r="I83" s="48"/>
      <c r="J83" s="48"/>
      <c r="K83" s="48"/>
      <c r="L83" s="48"/>
      <c r="M83" s="48"/>
      <c r="N83" s="48"/>
      <c r="O83" s="48"/>
      <c r="P83" s="48"/>
      <c r="Q83" s="48"/>
      <c r="R83" s="48"/>
      <c r="S83" s="48"/>
      <c r="T83" s="48"/>
      <c r="U83" s="48"/>
      <c r="V83" s="48"/>
      <c r="W83" s="48"/>
      <c r="X83" s="48"/>
      <c r="Y83" s="48"/>
      <c r="Z83" s="48"/>
      <c r="AA83" s="49"/>
      <c r="AB83" s="142">
        <f t="shared" si="2"/>
        <v>0</v>
      </c>
      <c r="AC83" s="142">
        <f>IF(NOT(ISBLANK(F83)),LOOKUP(F83,EWKNrListe,Übersicht!D$11:D$26),0)</f>
        <v>0</v>
      </c>
      <c r="AD83" s="142">
        <f>IF(AND(NOT(ISBLANK(G83)),ISNUMBER(H83)),LOOKUP(H83,WKNrListe,Übersicht!I$11:I$26),)</f>
        <v>0</v>
      </c>
      <c r="AE83" s="216" t="str">
        <f t="shared" si="3"/>
        <v/>
      </c>
      <c r="AF83" s="206" t="str">
        <f>IF(OR(ISBLANK(F83),
AND(
ISBLANK(E83),
NOT(ISNUMBER(E83))
)),
"",
IF(
E83&lt;=Schwierigkeitsstufen!J$3,
Schwierigkeitsstufen!K$3,
Schwierigkeitsstufen!K$2
))</f>
        <v/>
      </c>
    </row>
    <row r="84" spans="1:32" s="50" customFormat="1" ht="15" x14ac:dyDescent="0.2">
      <c r="A84" s="46"/>
      <c r="B84" s="46"/>
      <c r="C84" s="48"/>
      <c r="D84" s="48"/>
      <c r="E84" s="47"/>
      <c r="F84" s="48"/>
      <c r="G84" s="48"/>
      <c r="H84" s="170" t="str">
        <f>IF(ISBLANK(G84)," ",IF(LOOKUP(G84,MannschaftsNrListe,Mannschaften!B$4:B$53)&lt;&gt;0,LOOKUP(G84,MannschaftsNrListe,Mannschaften!B$4:B$53),""))</f>
        <v xml:space="preserve"> </v>
      </c>
      <c r="I84" s="48"/>
      <c r="J84" s="48"/>
      <c r="K84" s="48"/>
      <c r="L84" s="48"/>
      <c r="M84" s="48"/>
      <c r="N84" s="48"/>
      <c r="O84" s="48"/>
      <c r="P84" s="48"/>
      <c r="Q84" s="48"/>
      <c r="R84" s="48"/>
      <c r="S84" s="48"/>
      <c r="T84" s="48"/>
      <c r="U84" s="48"/>
      <c r="V84" s="48"/>
      <c r="W84" s="48"/>
      <c r="X84" s="48"/>
      <c r="Y84" s="48"/>
      <c r="Z84" s="48"/>
      <c r="AA84" s="49"/>
      <c r="AB84" s="142">
        <f t="shared" si="2"/>
        <v>0</v>
      </c>
      <c r="AC84" s="142">
        <f>IF(NOT(ISBLANK(F84)),LOOKUP(F84,EWKNrListe,Übersicht!D$11:D$26),0)</f>
        <v>0</v>
      </c>
      <c r="AD84" s="142">
        <f>IF(AND(NOT(ISBLANK(G84)),ISNUMBER(H84)),LOOKUP(H84,WKNrListe,Übersicht!I$11:I$26),)</f>
        <v>0</v>
      </c>
      <c r="AE84" s="216" t="str">
        <f t="shared" si="3"/>
        <v/>
      </c>
      <c r="AF84" s="206" t="str">
        <f>IF(OR(ISBLANK(F84),
AND(
ISBLANK(E84),
NOT(ISNUMBER(E84))
)),
"",
IF(
E84&lt;=Schwierigkeitsstufen!J$3,
Schwierigkeitsstufen!K$3,
Schwierigkeitsstufen!K$2
))</f>
        <v/>
      </c>
    </row>
    <row r="85" spans="1:32" s="50" customFormat="1" ht="15" x14ac:dyDescent="0.2">
      <c r="A85" s="46"/>
      <c r="B85" s="46"/>
      <c r="C85" s="48"/>
      <c r="D85" s="48"/>
      <c r="E85" s="47"/>
      <c r="F85" s="48"/>
      <c r="G85" s="48"/>
      <c r="H85" s="170" t="str">
        <f>IF(ISBLANK(G85)," ",IF(LOOKUP(G85,MannschaftsNrListe,Mannschaften!B$4:B$53)&lt;&gt;0,LOOKUP(G85,MannschaftsNrListe,Mannschaften!B$4:B$53),""))</f>
        <v xml:space="preserve"> </v>
      </c>
      <c r="I85" s="48"/>
      <c r="J85" s="48"/>
      <c r="K85" s="48"/>
      <c r="L85" s="48"/>
      <c r="M85" s="48"/>
      <c r="N85" s="48"/>
      <c r="O85" s="48"/>
      <c r="P85" s="48"/>
      <c r="Q85" s="48"/>
      <c r="R85" s="48"/>
      <c r="S85" s="48"/>
      <c r="T85" s="48"/>
      <c r="U85" s="48"/>
      <c r="V85" s="48"/>
      <c r="W85" s="48"/>
      <c r="X85" s="48"/>
      <c r="Y85" s="48"/>
      <c r="Z85" s="48"/>
      <c r="AA85" s="49"/>
      <c r="AB85" s="142">
        <f t="shared" si="2"/>
        <v>0</v>
      </c>
      <c r="AC85" s="142">
        <f>IF(NOT(ISBLANK(F85)),LOOKUP(F85,EWKNrListe,Übersicht!D$11:D$26),0)</f>
        <v>0</v>
      </c>
      <c r="AD85" s="142">
        <f>IF(AND(NOT(ISBLANK(G85)),ISNUMBER(H85)),LOOKUP(H85,WKNrListe,Übersicht!I$11:I$26),)</f>
        <v>0</v>
      </c>
      <c r="AE85" s="216" t="str">
        <f t="shared" si="3"/>
        <v/>
      </c>
      <c r="AF85" s="206" t="str">
        <f>IF(OR(ISBLANK(F85),
AND(
ISBLANK(E85),
NOT(ISNUMBER(E85))
)),
"",
IF(
E85&lt;=Schwierigkeitsstufen!J$3,
Schwierigkeitsstufen!K$3,
Schwierigkeitsstufen!K$2
))</f>
        <v/>
      </c>
    </row>
    <row r="86" spans="1:32" s="50" customFormat="1" ht="15" x14ac:dyDescent="0.2">
      <c r="A86" s="46"/>
      <c r="B86" s="46"/>
      <c r="C86" s="48"/>
      <c r="D86" s="48"/>
      <c r="E86" s="47"/>
      <c r="F86" s="48"/>
      <c r="G86" s="48"/>
      <c r="H86" s="170" t="str">
        <f>IF(ISBLANK(G86)," ",IF(LOOKUP(G86,MannschaftsNrListe,Mannschaften!B$4:B$53)&lt;&gt;0,LOOKUP(G86,MannschaftsNrListe,Mannschaften!B$4:B$53),""))</f>
        <v xml:space="preserve"> </v>
      </c>
      <c r="I86" s="48"/>
      <c r="J86" s="48"/>
      <c r="K86" s="48"/>
      <c r="L86" s="48"/>
      <c r="M86" s="48"/>
      <c r="N86" s="48"/>
      <c r="O86" s="48"/>
      <c r="P86" s="48"/>
      <c r="Q86" s="48"/>
      <c r="R86" s="48"/>
      <c r="S86" s="48"/>
      <c r="T86" s="48"/>
      <c r="U86" s="48"/>
      <c r="V86" s="48"/>
      <c r="W86" s="48"/>
      <c r="X86" s="48"/>
      <c r="Y86" s="48"/>
      <c r="Z86" s="48"/>
      <c r="AA86" s="49"/>
      <c r="AB86" s="142">
        <f t="shared" si="2"/>
        <v>0</v>
      </c>
      <c r="AC86" s="142">
        <f>IF(NOT(ISBLANK(F86)),LOOKUP(F86,EWKNrListe,Übersicht!D$11:D$26),0)</f>
        <v>0</v>
      </c>
      <c r="AD86" s="142">
        <f>IF(AND(NOT(ISBLANK(G86)),ISNUMBER(H86)),LOOKUP(H86,WKNrListe,Übersicht!I$11:I$26),)</f>
        <v>0</v>
      </c>
      <c r="AE86" s="216" t="str">
        <f t="shared" si="3"/>
        <v/>
      </c>
      <c r="AF86" s="206" t="str">
        <f>IF(OR(ISBLANK(F86),
AND(
ISBLANK(E86),
NOT(ISNUMBER(E86))
)),
"",
IF(
E86&lt;=Schwierigkeitsstufen!J$3,
Schwierigkeitsstufen!K$3,
Schwierigkeitsstufen!K$2
))</f>
        <v/>
      </c>
    </row>
    <row r="87" spans="1:32" s="50" customFormat="1" ht="15" x14ac:dyDescent="0.2">
      <c r="A87" s="46"/>
      <c r="B87" s="46"/>
      <c r="C87" s="48"/>
      <c r="D87" s="48"/>
      <c r="E87" s="47"/>
      <c r="F87" s="48"/>
      <c r="G87" s="48"/>
      <c r="H87" s="170" t="str">
        <f>IF(ISBLANK(G87)," ",IF(LOOKUP(G87,MannschaftsNrListe,Mannschaften!B$4:B$53)&lt;&gt;0,LOOKUP(G87,MannschaftsNrListe,Mannschaften!B$4:B$53),""))</f>
        <v xml:space="preserve"> </v>
      </c>
      <c r="I87" s="48"/>
      <c r="J87" s="48"/>
      <c r="K87" s="48"/>
      <c r="L87" s="48"/>
      <c r="M87" s="48"/>
      <c r="N87" s="48"/>
      <c r="O87" s="48"/>
      <c r="P87" s="48"/>
      <c r="Q87" s="48"/>
      <c r="R87" s="48"/>
      <c r="S87" s="48"/>
      <c r="T87" s="48"/>
      <c r="U87" s="48"/>
      <c r="V87" s="48"/>
      <c r="W87" s="48"/>
      <c r="X87" s="48"/>
      <c r="Y87" s="48"/>
      <c r="Z87" s="48"/>
      <c r="AA87" s="49"/>
      <c r="AB87" s="142">
        <f t="shared" si="2"/>
        <v>0</v>
      </c>
      <c r="AC87" s="142">
        <f>IF(NOT(ISBLANK(F87)),LOOKUP(F87,EWKNrListe,Übersicht!D$11:D$26),0)</f>
        <v>0</v>
      </c>
      <c r="AD87" s="142">
        <f>IF(AND(NOT(ISBLANK(G87)),ISNUMBER(H87)),LOOKUP(H87,WKNrListe,Übersicht!I$11:I$26),)</f>
        <v>0</v>
      </c>
      <c r="AE87" s="216" t="str">
        <f t="shared" si="3"/>
        <v/>
      </c>
      <c r="AF87" s="206" t="str">
        <f>IF(OR(ISBLANK(F87),
AND(
ISBLANK(E87),
NOT(ISNUMBER(E87))
)),
"",
IF(
E87&lt;=Schwierigkeitsstufen!J$3,
Schwierigkeitsstufen!K$3,
Schwierigkeitsstufen!K$2
))</f>
        <v/>
      </c>
    </row>
    <row r="88" spans="1:32" s="50" customFormat="1" ht="15" x14ac:dyDescent="0.2">
      <c r="A88" s="46"/>
      <c r="B88" s="46"/>
      <c r="C88" s="48"/>
      <c r="D88" s="48"/>
      <c r="E88" s="47"/>
      <c r="F88" s="48"/>
      <c r="G88" s="48"/>
      <c r="H88" s="170" t="str">
        <f>IF(ISBLANK(G88)," ",IF(LOOKUP(G88,MannschaftsNrListe,Mannschaften!B$4:B$53)&lt;&gt;0,LOOKUP(G88,MannschaftsNrListe,Mannschaften!B$4:B$53),""))</f>
        <v xml:space="preserve"> </v>
      </c>
      <c r="I88" s="48"/>
      <c r="J88" s="48"/>
      <c r="K88" s="48"/>
      <c r="L88" s="48"/>
      <c r="M88" s="48"/>
      <c r="N88" s="48"/>
      <c r="O88" s="48"/>
      <c r="P88" s="48"/>
      <c r="Q88" s="48"/>
      <c r="R88" s="48"/>
      <c r="S88" s="48"/>
      <c r="T88" s="48"/>
      <c r="U88" s="48"/>
      <c r="V88" s="48"/>
      <c r="W88" s="48"/>
      <c r="X88" s="48"/>
      <c r="Y88" s="48"/>
      <c r="Z88" s="48"/>
      <c r="AA88" s="49"/>
      <c r="AB88" s="142">
        <f t="shared" si="2"/>
        <v>0</v>
      </c>
      <c r="AC88" s="142">
        <f>IF(NOT(ISBLANK(F88)),LOOKUP(F88,EWKNrListe,Übersicht!D$11:D$26),0)</f>
        <v>0</v>
      </c>
      <c r="AD88" s="142">
        <f>IF(AND(NOT(ISBLANK(G88)),ISNUMBER(H88)),LOOKUP(H88,WKNrListe,Übersicht!I$11:I$26),)</f>
        <v>0</v>
      </c>
      <c r="AE88" s="216" t="str">
        <f t="shared" si="3"/>
        <v/>
      </c>
      <c r="AF88" s="206" t="str">
        <f>IF(OR(ISBLANK(F88),
AND(
ISBLANK(E88),
NOT(ISNUMBER(E88))
)),
"",
IF(
E88&lt;=Schwierigkeitsstufen!J$3,
Schwierigkeitsstufen!K$3,
Schwierigkeitsstufen!K$2
))</f>
        <v/>
      </c>
    </row>
    <row r="89" spans="1:32" s="50" customFormat="1" ht="15" x14ac:dyDescent="0.2">
      <c r="A89" s="46"/>
      <c r="B89" s="46"/>
      <c r="C89" s="48"/>
      <c r="D89" s="48"/>
      <c r="E89" s="47"/>
      <c r="F89" s="48"/>
      <c r="G89" s="48"/>
      <c r="H89" s="170" t="str">
        <f>IF(ISBLANK(G89)," ",IF(LOOKUP(G89,MannschaftsNrListe,Mannschaften!B$4:B$53)&lt;&gt;0,LOOKUP(G89,MannschaftsNrListe,Mannschaften!B$4:B$53),""))</f>
        <v xml:space="preserve"> </v>
      </c>
      <c r="I89" s="48"/>
      <c r="J89" s="48"/>
      <c r="K89" s="48"/>
      <c r="L89" s="48"/>
      <c r="M89" s="48"/>
      <c r="N89" s="48"/>
      <c r="O89" s="48"/>
      <c r="P89" s="48"/>
      <c r="Q89" s="48"/>
      <c r="R89" s="48"/>
      <c r="S89" s="48"/>
      <c r="T89" s="48"/>
      <c r="U89" s="48"/>
      <c r="V89" s="48"/>
      <c r="W89" s="48"/>
      <c r="X89" s="48"/>
      <c r="Y89" s="48"/>
      <c r="Z89" s="48"/>
      <c r="AA89" s="49"/>
      <c r="AB89" s="142">
        <f t="shared" si="2"/>
        <v>0</v>
      </c>
      <c r="AC89" s="142">
        <f>IF(NOT(ISBLANK(F89)),LOOKUP(F89,EWKNrListe,Übersicht!D$11:D$26),0)</f>
        <v>0</v>
      </c>
      <c r="AD89" s="142">
        <f>IF(AND(NOT(ISBLANK(G89)),ISNUMBER(H89)),LOOKUP(H89,WKNrListe,Übersicht!I$11:I$26),)</f>
        <v>0</v>
      </c>
      <c r="AE89" s="216" t="str">
        <f t="shared" si="3"/>
        <v/>
      </c>
      <c r="AF89" s="206" t="str">
        <f>IF(OR(ISBLANK(F89),
AND(
ISBLANK(E89),
NOT(ISNUMBER(E89))
)),
"",
IF(
E89&lt;=Schwierigkeitsstufen!J$3,
Schwierigkeitsstufen!K$3,
Schwierigkeitsstufen!K$2
))</f>
        <v/>
      </c>
    </row>
    <row r="90" spans="1:32" s="50" customFormat="1" ht="15" x14ac:dyDescent="0.2">
      <c r="A90" s="46"/>
      <c r="B90" s="46"/>
      <c r="C90" s="48"/>
      <c r="D90" s="48"/>
      <c r="E90" s="47"/>
      <c r="F90" s="48"/>
      <c r="G90" s="48"/>
      <c r="H90" s="170" t="str">
        <f>IF(ISBLANK(G90)," ",IF(LOOKUP(G90,MannschaftsNrListe,Mannschaften!B$4:B$53)&lt;&gt;0,LOOKUP(G90,MannschaftsNrListe,Mannschaften!B$4:B$53),""))</f>
        <v xml:space="preserve"> </v>
      </c>
      <c r="I90" s="48"/>
      <c r="J90" s="48"/>
      <c r="K90" s="48"/>
      <c r="L90" s="48"/>
      <c r="M90" s="48"/>
      <c r="N90" s="48"/>
      <c r="O90" s="48"/>
      <c r="P90" s="48"/>
      <c r="Q90" s="48"/>
      <c r="R90" s="48"/>
      <c r="S90" s="48"/>
      <c r="T90" s="48"/>
      <c r="U90" s="48"/>
      <c r="V90" s="48"/>
      <c r="W90" s="48"/>
      <c r="X90" s="48"/>
      <c r="Y90" s="48"/>
      <c r="Z90" s="48"/>
      <c r="AA90" s="49"/>
      <c r="AB90" s="142">
        <f t="shared" si="2"/>
        <v>0</v>
      </c>
      <c r="AC90" s="142">
        <f>IF(NOT(ISBLANK(F90)),LOOKUP(F90,EWKNrListe,Übersicht!D$11:D$26),0)</f>
        <v>0</v>
      </c>
      <c r="AD90" s="142">
        <f>IF(AND(NOT(ISBLANK(G90)),ISNUMBER(H90)),LOOKUP(H90,WKNrListe,Übersicht!I$11:I$26),)</f>
        <v>0</v>
      </c>
      <c r="AE90" s="216" t="str">
        <f t="shared" si="3"/>
        <v/>
      </c>
      <c r="AF90" s="206" t="str">
        <f>IF(OR(ISBLANK(F90),
AND(
ISBLANK(E90),
NOT(ISNUMBER(E90))
)),
"",
IF(
E90&lt;=Schwierigkeitsstufen!J$3,
Schwierigkeitsstufen!K$3,
Schwierigkeitsstufen!K$2
))</f>
        <v/>
      </c>
    </row>
    <row r="91" spans="1:32" s="50" customFormat="1" ht="15" x14ac:dyDescent="0.2">
      <c r="A91" s="46"/>
      <c r="B91" s="46"/>
      <c r="C91" s="48"/>
      <c r="D91" s="48"/>
      <c r="E91" s="47"/>
      <c r="F91" s="48"/>
      <c r="G91" s="48"/>
      <c r="H91" s="170" t="str">
        <f>IF(ISBLANK(G91)," ",IF(LOOKUP(G91,MannschaftsNrListe,Mannschaften!B$4:B$53)&lt;&gt;0,LOOKUP(G91,MannschaftsNrListe,Mannschaften!B$4:B$53),""))</f>
        <v xml:space="preserve"> </v>
      </c>
      <c r="I91" s="48"/>
      <c r="J91" s="48"/>
      <c r="K91" s="48"/>
      <c r="L91" s="48"/>
      <c r="M91" s="48"/>
      <c r="N91" s="48"/>
      <c r="O91" s="48"/>
      <c r="P91" s="48"/>
      <c r="Q91" s="48"/>
      <c r="R91" s="48"/>
      <c r="S91" s="48"/>
      <c r="T91" s="48"/>
      <c r="U91" s="48"/>
      <c r="V91" s="48"/>
      <c r="W91" s="48"/>
      <c r="X91" s="48"/>
      <c r="Y91" s="48"/>
      <c r="Z91" s="48"/>
      <c r="AA91" s="49"/>
      <c r="AB91" s="142">
        <f t="shared" si="2"/>
        <v>0</v>
      </c>
      <c r="AC91" s="142">
        <f>IF(NOT(ISBLANK(F91)),LOOKUP(F91,EWKNrListe,Übersicht!D$11:D$26),0)</f>
        <v>0</v>
      </c>
      <c r="AD91" s="142">
        <f>IF(AND(NOT(ISBLANK(G91)),ISNUMBER(H91)),LOOKUP(H91,WKNrListe,Übersicht!I$11:I$26),)</f>
        <v>0</v>
      </c>
      <c r="AE91" s="216" t="str">
        <f t="shared" si="3"/>
        <v/>
      </c>
      <c r="AF91" s="206" t="str">
        <f>IF(OR(ISBLANK(F91),
AND(
ISBLANK(E91),
NOT(ISNUMBER(E91))
)),
"",
IF(
E91&lt;=Schwierigkeitsstufen!J$3,
Schwierigkeitsstufen!K$3,
Schwierigkeitsstufen!K$2
))</f>
        <v/>
      </c>
    </row>
    <row r="92" spans="1:32" s="50" customFormat="1" ht="15" x14ac:dyDescent="0.2">
      <c r="A92" s="46"/>
      <c r="B92" s="46"/>
      <c r="C92" s="48"/>
      <c r="D92" s="48"/>
      <c r="E92" s="47"/>
      <c r="F92" s="48"/>
      <c r="G92" s="48"/>
      <c r="H92" s="170" t="str">
        <f>IF(ISBLANK(G92)," ",IF(LOOKUP(G92,MannschaftsNrListe,Mannschaften!B$4:B$53)&lt;&gt;0,LOOKUP(G92,MannschaftsNrListe,Mannschaften!B$4:B$53),""))</f>
        <v xml:space="preserve"> </v>
      </c>
      <c r="I92" s="48"/>
      <c r="J92" s="48"/>
      <c r="K92" s="48"/>
      <c r="L92" s="48"/>
      <c r="M92" s="48"/>
      <c r="N92" s="48"/>
      <c r="O92" s="48"/>
      <c r="P92" s="48"/>
      <c r="Q92" s="48"/>
      <c r="R92" s="48"/>
      <c r="S92" s="48"/>
      <c r="T92" s="48"/>
      <c r="U92" s="48"/>
      <c r="V92" s="48"/>
      <c r="W92" s="48"/>
      <c r="X92" s="48"/>
      <c r="Y92" s="48"/>
      <c r="Z92" s="48"/>
      <c r="AA92" s="49"/>
      <c r="AB92" s="142">
        <f t="shared" si="2"/>
        <v>0</v>
      </c>
      <c r="AC92" s="142">
        <f>IF(NOT(ISBLANK(F92)),LOOKUP(F92,EWKNrListe,Übersicht!D$11:D$26),0)</f>
        <v>0</v>
      </c>
      <c r="AD92" s="142">
        <f>IF(AND(NOT(ISBLANK(G92)),ISNUMBER(H92)),LOOKUP(H92,WKNrListe,Übersicht!I$11:I$26),)</f>
        <v>0</v>
      </c>
      <c r="AE92" s="216" t="str">
        <f t="shared" si="3"/>
        <v/>
      </c>
      <c r="AF92" s="206" t="str">
        <f>IF(OR(ISBLANK(F92),
AND(
ISBLANK(E92),
NOT(ISNUMBER(E92))
)),
"",
IF(
E92&lt;=Schwierigkeitsstufen!J$3,
Schwierigkeitsstufen!K$3,
Schwierigkeitsstufen!K$2
))</f>
        <v/>
      </c>
    </row>
    <row r="93" spans="1:32" s="50" customFormat="1" ht="15" x14ac:dyDescent="0.2">
      <c r="A93" s="46"/>
      <c r="B93" s="46"/>
      <c r="C93" s="48"/>
      <c r="D93" s="48"/>
      <c r="E93" s="47"/>
      <c r="F93" s="48"/>
      <c r="G93" s="48"/>
      <c r="H93" s="170" t="str">
        <f>IF(ISBLANK(G93)," ",IF(LOOKUP(G93,MannschaftsNrListe,Mannschaften!B$4:B$53)&lt;&gt;0,LOOKUP(G93,MannschaftsNrListe,Mannschaften!B$4:B$53),""))</f>
        <v xml:space="preserve"> </v>
      </c>
      <c r="I93" s="48"/>
      <c r="J93" s="48"/>
      <c r="K93" s="48"/>
      <c r="L93" s="48"/>
      <c r="M93" s="48"/>
      <c r="N93" s="48"/>
      <c r="O93" s="48"/>
      <c r="P93" s="48"/>
      <c r="Q93" s="48"/>
      <c r="R93" s="48"/>
      <c r="S93" s="48"/>
      <c r="T93" s="48"/>
      <c r="U93" s="48"/>
      <c r="V93" s="48"/>
      <c r="W93" s="48"/>
      <c r="X93" s="48"/>
      <c r="Y93" s="48"/>
      <c r="Z93" s="48"/>
      <c r="AA93" s="49"/>
      <c r="AB93" s="142">
        <f t="shared" si="2"/>
        <v>0</v>
      </c>
      <c r="AC93" s="142">
        <f>IF(NOT(ISBLANK(F93)),LOOKUP(F93,EWKNrListe,Übersicht!D$11:D$26),0)</f>
        <v>0</v>
      </c>
      <c r="AD93" s="142">
        <f>IF(AND(NOT(ISBLANK(G93)),ISNUMBER(H93)),LOOKUP(H93,WKNrListe,Übersicht!I$11:I$26),)</f>
        <v>0</v>
      </c>
      <c r="AE93" s="216" t="str">
        <f t="shared" si="3"/>
        <v/>
      </c>
      <c r="AF93" s="206" t="str">
        <f>IF(OR(ISBLANK(F93),
AND(
ISBLANK(E93),
NOT(ISNUMBER(E93))
)),
"",
IF(
E93&lt;=Schwierigkeitsstufen!J$3,
Schwierigkeitsstufen!K$3,
Schwierigkeitsstufen!K$2
))</f>
        <v/>
      </c>
    </row>
    <row r="94" spans="1:32" s="50" customFormat="1" ht="15" x14ac:dyDescent="0.2">
      <c r="A94" s="46"/>
      <c r="B94" s="46"/>
      <c r="C94" s="48"/>
      <c r="D94" s="48"/>
      <c r="E94" s="47"/>
      <c r="F94" s="48"/>
      <c r="G94" s="48"/>
      <c r="H94" s="170" t="str">
        <f>IF(ISBLANK(G94)," ",IF(LOOKUP(G94,MannschaftsNrListe,Mannschaften!B$4:B$53)&lt;&gt;0,LOOKUP(G94,MannschaftsNrListe,Mannschaften!B$4:B$53),""))</f>
        <v xml:space="preserve"> </v>
      </c>
      <c r="I94" s="48"/>
      <c r="J94" s="48"/>
      <c r="K94" s="48"/>
      <c r="L94" s="48"/>
      <c r="M94" s="48"/>
      <c r="N94" s="48"/>
      <c r="O94" s="48"/>
      <c r="P94" s="48"/>
      <c r="Q94" s="48"/>
      <c r="R94" s="48"/>
      <c r="S94" s="48"/>
      <c r="T94" s="48"/>
      <c r="U94" s="48"/>
      <c r="V94" s="48"/>
      <c r="W94" s="48"/>
      <c r="X94" s="48"/>
      <c r="Y94" s="48"/>
      <c r="Z94" s="48"/>
      <c r="AA94" s="49"/>
      <c r="AB94" s="142">
        <f t="shared" si="2"/>
        <v>0</v>
      </c>
      <c r="AC94" s="142">
        <f>IF(NOT(ISBLANK(F94)),LOOKUP(F94,EWKNrListe,Übersicht!D$11:D$26),0)</f>
        <v>0</v>
      </c>
      <c r="AD94" s="142">
        <f>IF(AND(NOT(ISBLANK(G94)),ISNUMBER(H94)),LOOKUP(H94,WKNrListe,Übersicht!I$11:I$26),)</f>
        <v>0</v>
      </c>
      <c r="AE94" s="216" t="str">
        <f t="shared" si="3"/>
        <v/>
      </c>
      <c r="AF94" s="206" t="str">
        <f>IF(OR(ISBLANK(F94),
AND(
ISBLANK(E94),
NOT(ISNUMBER(E94))
)),
"",
IF(
E94&lt;=Schwierigkeitsstufen!J$3,
Schwierigkeitsstufen!K$3,
Schwierigkeitsstufen!K$2
))</f>
        <v/>
      </c>
    </row>
    <row r="95" spans="1:32" s="50" customFormat="1" ht="15" x14ac:dyDescent="0.2">
      <c r="A95" s="46"/>
      <c r="B95" s="46"/>
      <c r="C95" s="48"/>
      <c r="D95" s="48"/>
      <c r="E95" s="47"/>
      <c r="F95" s="48"/>
      <c r="G95" s="48"/>
      <c r="H95" s="170" t="str">
        <f>IF(ISBLANK(G95)," ",IF(LOOKUP(G95,MannschaftsNrListe,Mannschaften!B$4:B$53)&lt;&gt;0,LOOKUP(G95,MannschaftsNrListe,Mannschaften!B$4:B$53),""))</f>
        <v xml:space="preserve"> </v>
      </c>
      <c r="I95" s="48"/>
      <c r="J95" s="48"/>
      <c r="K95" s="48"/>
      <c r="L95" s="48"/>
      <c r="M95" s="48"/>
      <c r="N95" s="48"/>
      <c r="O95" s="48"/>
      <c r="P95" s="48"/>
      <c r="Q95" s="48"/>
      <c r="R95" s="48"/>
      <c r="S95" s="48"/>
      <c r="T95" s="48"/>
      <c r="U95" s="48"/>
      <c r="V95" s="48"/>
      <c r="W95" s="48"/>
      <c r="X95" s="48"/>
      <c r="Y95" s="48"/>
      <c r="Z95" s="48"/>
      <c r="AA95" s="49"/>
      <c r="AB95" s="142">
        <f t="shared" si="2"/>
        <v>0</v>
      </c>
      <c r="AC95" s="142">
        <f>IF(NOT(ISBLANK(F95)),LOOKUP(F95,EWKNrListe,Übersicht!D$11:D$26),0)</f>
        <v>0</v>
      </c>
      <c r="AD95" s="142">
        <f>IF(AND(NOT(ISBLANK(G95)),ISNUMBER(H95)),LOOKUP(H95,WKNrListe,Übersicht!I$11:I$26),)</f>
        <v>0</v>
      </c>
      <c r="AE95" s="216" t="str">
        <f t="shared" si="3"/>
        <v/>
      </c>
      <c r="AF95" s="206" t="str">
        <f>IF(OR(ISBLANK(F95),
AND(
ISBLANK(E95),
NOT(ISNUMBER(E95))
)),
"",
IF(
E95&lt;=Schwierigkeitsstufen!J$3,
Schwierigkeitsstufen!K$3,
Schwierigkeitsstufen!K$2
))</f>
        <v/>
      </c>
    </row>
    <row r="96" spans="1:32" s="50" customFormat="1" ht="15" x14ac:dyDescent="0.2">
      <c r="A96" s="46"/>
      <c r="B96" s="46"/>
      <c r="C96" s="48"/>
      <c r="D96" s="48"/>
      <c r="E96" s="47"/>
      <c r="F96" s="48"/>
      <c r="G96" s="48"/>
      <c r="H96" s="170" t="str">
        <f>IF(ISBLANK(G96)," ",IF(LOOKUP(G96,MannschaftsNrListe,Mannschaften!B$4:B$53)&lt;&gt;0,LOOKUP(G96,MannschaftsNrListe,Mannschaften!B$4:B$53),""))</f>
        <v xml:space="preserve"> </v>
      </c>
      <c r="I96" s="48"/>
      <c r="J96" s="48"/>
      <c r="K96" s="48"/>
      <c r="L96" s="48"/>
      <c r="M96" s="48"/>
      <c r="N96" s="48"/>
      <c r="O96" s="48"/>
      <c r="P96" s="48"/>
      <c r="Q96" s="48"/>
      <c r="R96" s="48"/>
      <c r="S96" s="48"/>
      <c r="T96" s="48"/>
      <c r="U96" s="48"/>
      <c r="V96" s="48"/>
      <c r="W96" s="48"/>
      <c r="X96" s="48"/>
      <c r="Y96" s="48"/>
      <c r="Z96" s="48"/>
      <c r="AA96" s="49"/>
      <c r="AB96" s="142">
        <f t="shared" si="2"/>
        <v>0</v>
      </c>
      <c r="AC96" s="142">
        <f>IF(NOT(ISBLANK(F96)),LOOKUP(F96,EWKNrListe,Übersicht!D$11:D$26),0)</f>
        <v>0</v>
      </c>
      <c r="AD96" s="142">
        <f>IF(AND(NOT(ISBLANK(G96)),ISNUMBER(H96)),LOOKUP(H96,WKNrListe,Übersicht!I$11:I$26),)</f>
        <v>0</v>
      </c>
      <c r="AE96" s="216" t="str">
        <f t="shared" si="3"/>
        <v/>
      </c>
      <c r="AF96" s="206" t="str">
        <f>IF(OR(ISBLANK(F96),
AND(
ISBLANK(E96),
NOT(ISNUMBER(E96))
)),
"",
IF(
E96&lt;=Schwierigkeitsstufen!J$3,
Schwierigkeitsstufen!K$3,
Schwierigkeitsstufen!K$2
))</f>
        <v/>
      </c>
    </row>
    <row r="97" spans="1:32" s="50" customFormat="1" ht="15" x14ac:dyDescent="0.2">
      <c r="A97" s="46"/>
      <c r="B97" s="46"/>
      <c r="C97" s="48"/>
      <c r="D97" s="48"/>
      <c r="E97" s="47"/>
      <c r="F97" s="48"/>
      <c r="G97" s="48"/>
      <c r="H97" s="170" t="str">
        <f>IF(ISBLANK(G97)," ",IF(LOOKUP(G97,MannschaftsNrListe,Mannschaften!B$4:B$53)&lt;&gt;0,LOOKUP(G97,MannschaftsNrListe,Mannschaften!B$4:B$53),""))</f>
        <v xml:space="preserve"> </v>
      </c>
      <c r="I97" s="48"/>
      <c r="J97" s="48"/>
      <c r="K97" s="48"/>
      <c r="L97" s="48"/>
      <c r="M97" s="48"/>
      <c r="N97" s="48"/>
      <c r="O97" s="48"/>
      <c r="P97" s="48"/>
      <c r="Q97" s="48"/>
      <c r="R97" s="48"/>
      <c r="S97" s="48"/>
      <c r="T97" s="48"/>
      <c r="U97" s="48"/>
      <c r="V97" s="48"/>
      <c r="W97" s="48"/>
      <c r="X97" s="48"/>
      <c r="Y97" s="48"/>
      <c r="Z97" s="48"/>
      <c r="AA97" s="49"/>
      <c r="AB97" s="142">
        <f t="shared" si="2"/>
        <v>0</v>
      </c>
      <c r="AC97" s="142">
        <f>IF(NOT(ISBLANK(F97)),LOOKUP(F97,EWKNrListe,Übersicht!D$11:D$26),0)</f>
        <v>0</v>
      </c>
      <c r="AD97" s="142">
        <f>IF(AND(NOT(ISBLANK(G97)),ISNUMBER(H97)),LOOKUP(H97,WKNrListe,Übersicht!I$11:I$26),)</f>
        <v>0</v>
      </c>
      <c r="AE97" s="216" t="str">
        <f t="shared" si="3"/>
        <v/>
      </c>
      <c r="AF97" s="206" t="str">
        <f>IF(OR(ISBLANK(F97),
AND(
ISBLANK(E97),
NOT(ISNUMBER(E97))
)),
"",
IF(
E97&lt;=Schwierigkeitsstufen!J$3,
Schwierigkeitsstufen!K$3,
Schwierigkeitsstufen!K$2
))</f>
        <v/>
      </c>
    </row>
    <row r="98" spans="1:32" s="50" customFormat="1" ht="15" x14ac:dyDescent="0.2">
      <c r="A98" s="46"/>
      <c r="B98" s="46"/>
      <c r="C98" s="48"/>
      <c r="D98" s="48"/>
      <c r="E98" s="47"/>
      <c r="F98" s="48"/>
      <c r="G98" s="48"/>
      <c r="H98" s="170" t="str">
        <f>IF(ISBLANK(G98)," ",IF(LOOKUP(G98,MannschaftsNrListe,Mannschaften!B$4:B$53)&lt;&gt;0,LOOKUP(G98,MannschaftsNrListe,Mannschaften!B$4:B$53),""))</f>
        <v xml:space="preserve"> </v>
      </c>
      <c r="I98" s="48"/>
      <c r="J98" s="48"/>
      <c r="K98" s="48"/>
      <c r="L98" s="48"/>
      <c r="M98" s="48"/>
      <c r="N98" s="48"/>
      <c r="O98" s="48"/>
      <c r="P98" s="48"/>
      <c r="Q98" s="48"/>
      <c r="R98" s="48"/>
      <c r="S98" s="48"/>
      <c r="T98" s="48"/>
      <c r="U98" s="48"/>
      <c r="V98" s="48"/>
      <c r="W98" s="48"/>
      <c r="X98" s="48"/>
      <c r="Y98" s="48"/>
      <c r="Z98" s="48"/>
      <c r="AA98" s="49"/>
      <c r="AB98" s="142">
        <f t="shared" si="2"/>
        <v>0</v>
      </c>
      <c r="AC98" s="142">
        <f>IF(NOT(ISBLANK(F98)),LOOKUP(F98,EWKNrListe,Übersicht!D$11:D$26),0)</f>
        <v>0</v>
      </c>
      <c r="AD98" s="142">
        <f>IF(AND(NOT(ISBLANK(G98)),ISNUMBER(H98)),LOOKUP(H98,WKNrListe,Übersicht!I$11:I$26),)</f>
        <v>0</v>
      </c>
      <c r="AE98" s="216" t="str">
        <f t="shared" si="3"/>
        <v/>
      </c>
      <c r="AF98" s="206" t="str">
        <f>IF(OR(ISBLANK(F98),
AND(
ISBLANK(E98),
NOT(ISNUMBER(E98))
)),
"",
IF(
E98&lt;=Schwierigkeitsstufen!J$3,
Schwierigkeitsstufen!K$3,
Schwierigkeitsstufen!K$2
))</f>
        <v/>
      </c>
    </row>
    <row r="99" spans="1:32" s="50" customFormat="1" ht="15" x14ac:dyDescent="0.2">
      <c r="A99" s="46"/>
      <c r="B99" s="46"/>
      <c r="C99" s="48"/>
      <c r="D99" s="48"/>
      <c r="E99" s="47"/>
      <c r="F99" s="48"/>
      <c r="G99" s="48"/>
      <c r="H99" s="170" t="str">
        <f>IF(ISBLANK(G99)," ",IF(LOOKUP(G99,MannschaftsNrListe,Mannschaften!B$4:B$53)&lt;&gt;0,LOOKUP(G99,MannschaftsNrListe,Mannschaften!B$4:B$53),""))</f>
        <v xml:space="preserve"> </v>
      </c>
      <c r="I99" s="48"/>
      <c r="J99" s="48"/>
      <c r="K99" s="48"/>
      <c r="L99" s="48"/>
      <c r="M99" s="48"/>
      <c r="N99" s="48"/>
      <c r="O99" s="48"/>
      <c r="P99" s="48"/>
      <c r="Q99" s="48"/>
      <c r="R99" s="48"/>
      <c r="S99" s="48"/>
      <c r="T99" s="48"/>
      <c r="U99" s="48"/>
      <c r="V99" s="48"/>
      <c r="W99" s="48"/>
      <c r="X99" s="48"/>
      <c r="Y99" s="48"/>
      <c r="Z99" s="48"/>
      <c r="AA99" s="49"/>
      <c r="AB99" s="142">
        <f t="shared" si="2"/>
        <v>0</v>
      </c>
      <c r="AC99" s="142">
        <f>IF(NOT(ISBLANK(F99)),LOOKUP(F99,EWKNrListe,Übersicht!D$11:D$26),0)</f>
        <v>0</v>
      </c>
      <c r="AD99" s="142">
        <f>IF(AND(NOT(ISBLANK(G99)),ISNUMBER(H99)),LOOKUP(H99,WKNrListe,Übersicht!I$11:I$26),)</f>
        <v>0</v>
      </c>
      <c r="AE99" s="216" t="str">
        <f t="shared" si="3"/>
        <v/>
      </c>
      <c r="AF99" s="206" t="str">
        <f>IF(OR(ISBLANK(F99),
AND(
ISBLANK(E99),
NOT(ISNUMBER(E99))
)),
"",
IF(
E99&lt;=Schwierigkeitsstufen!J$3,
Schwierigkeitsstufen!K$3,
Schwierigkeitsstufen!K$2
))</f>
        <v/>
      </c>
    </row>
    <row r="100" spans="1:32" s="50" customFormat="1" ht="15" x14ac:dyDescent="0.2">
      <c r="A100" s="46"/>
      <c r="B100" s="46"/>
      <c r="C100" s="48"/>
      <c r="D100" s="48"/>
      <c r="E100" s="47"/>
      <c r="F100" s="48"/>
      <c r="G100" s="48"/>
      <c r="H100" s="170" t="str">
        <f>IF(ISBLANK(G100)," ",IF(LOOKUP(G100,MannschaftsNrListe,Mannschaften!B$4:B$53)&lt;&gt;0,LOOKUP(G100,MannschaftsNrListe,Mannschaften!B$4:B$53),""))</f>
        <v xml:space="preserve"> </v>
      </c>
      <c r="I100" s="48"/>
      <c r="J100" s="48"/>
      <c r="K100" s="48"/>
      <c r="L100" s="48"/>
      <c r="M100" s="48"/>
      <c r="N100" s="48"/>
      <c r="O100" s="48"/>
      <c r="P100" s="48"/>
      <c r="Q100" s="48"/>
      <c r="R100" s="48"/>
      <c r="S100" s="48"/>
      <c r="T100" s="48"/>
      <c r="U100" s="48"/>
      <c r="V100" s="48"/>
      <c r="W100" s="48"/>
      <c r="X100" s="48"/>
      <c r="Y100" s="48"/>
      <c r="Z100" s="48"/>
      <c r="AA100" s="49"/>
      <c r="AB100" s="142">
        <f t="shared" si="2"/>
        <v>0</v>
      </c>
      <c r="AC100" s="142">
        <f>IF(NOT(ISBLANK(F100)),LOOKUP(F100,EWKNrListe,Übersicht!D$11:D$26),0)</f>
        <v>0</v>
      </c>
      <c r="AD100" s="142">
        <f>IF(AND(NOT(ISBLANK(G100)),ISNUMBER(H100)),LOOKUP(H100,WKNrListe,Übersicht!I$11:I$26),)</f>
        <v>0</v>
      </c>
      <c r="AE100" s="216" t="str">
        <f t="shared" si="3"/>
        <v/>
      </c>
      <c r="AF100" s="206" t="str">
        <f>IF(OR(ISBLANK(F100),
AND(
ISBLANK(E100),
NOT(ISNUMBER(E100))
)),
"",
IF(
E100&lt;=Schwierigkeitsstufen!J$3,
Schwierigkeitsstufen!K$3,
Schwierigkeitsstufen!K$2
))</f>
        <v/>
      </c>
    </row>
    <row r="101" spans="1:32" s="50" customFormat="1" ht="15" x14ac:dyDescent="0.2">
      <c r="A101" s="46"/>
      <c r="B101" s="46"/>
      <c r="C101" s="48"/>
      <c r="D101" s="48"/>
      <c r="E101" s="47"/>
      <c r="F101" s="48"/>
      <c r="G101" s="48"/>
      <c r="H101" s="170" t="str">
        <f>IF(ISBLANK(G101)," ",IF(LOOKUP(G101,MannschaftsNrListe,Mannschaften!B$4:B$53)&lt;&gt;0,LOOKUP(G101,MannschaftsNrListe,Mannschaften!B$4:B$53),""))</f>
        <v xml:space="preserve"> </v>
      </c>
      <c r="I101" s="48"/>
      <c r="J101" s="48"/>
      <c r="K101" s="48"/>
      <c r="L101" s="48"/>
      <c r="M101" s="48"/>
      <c r="N101" s="48"/>
      <c r="O101" s="48"/>
      <c r="P101" s="48"/>
      <c r="Q101" s="48"/>
      <c r="R101" s="48"/>
      <c r="S101" s="48"/>
      <c r="T101" s="48"/>
      <c r="U101" s="48"/>
      <c r="V101" s="48"/>
      <c r="W101" s="48"/>
      <c r="X101" s="48"/>
      <c r="Y101" s="48"/>
      <c r="Z101" s="48"/>
      <c r="AA101" s="49"/>
      <c r="AB101" s="142">
        <f t="shared" si="2"/>
        <v>0</v>
      </c>
      <c r="AC101" s="142">
        <f>IF(NOT(ISBLANK(F101)),LOOKUP(F101,EWKNrListe,Übersicht!D$11:D$26),0)</f>
        <v>0</v>
      </c>
      <c r="AD101" s="142">
        <f>IF(AND(NOT(ISBLANK(G101)),ISNUMBER(H101)),LOOKUP(H101,WKNrListe,Übersicht!I$11:I$26),)</f>
        <v>0</v>
      </c>
      <c r="AE101" s="216" t="str">
        <f t="shared" si="3"/>
        <v/>
      </c>
      <c r="AF101" s="206" t="str">
        <f>IF(OR(ISBLANK(F101),
AND(
ISBLANK(E101),
NOT(ISNUMBER(E101))
)),
"",
IF(
E101&lt;=Schwierigkeitsstufen!J$3,
Schwierigkeitsstufen!K$3,
Schwierigkeitsstufen!K$2
))</f>
        <v/>
      </c>
    </row>
    <row r="102" spans="1:32" s="50" customFormat="1" ht="15" x14ac:dyDescent="0.2">
      <c r="A102" s="46"/>
      <c r="B102" s="46"/>
      <c r="C102" s="48"/>
      <c r="D102" s="48"/>
      <c r="E102" s="47"/>
      <c r="F102" s="48"/>
      <c r="G102" s="48"/>
      <c r="H102" s="170" t="str">
        <f>IF(ISBLANK(G102)," ",IF(LOOKUP(G102,MannschaftsNrListe,Mannschaften!B$4:B$53)&lt;&gt;0,LOOKUP(G102,MannschaftsNrListe,Mannschaften!B$4:B$53),""))</f>
        <v xml:space="preserve"> </v>
      </c>
      <c r="I102" s="48"/>
      <c r="J102" s="48"/>
      <c r="K102" s="48"/>
      <c r="L102" s="48"/>
      <c r="M102" s="48"/>
      <c r="N102" s="48"/>
      <c r="O102" s="48"/>
      <c r="P102" s="48"/>
      <c r="Q102" s="48"/>
      <c r="R102" s="48"/>
      <c r="S102" s="48"/>
      <c r="T102" s="48"/>
      <c r="U102" s="48"/>
      <c r="V102" s="48"/>
      <c r="W102" s="48"/>
      <c r="X102" s="48"/>
      <c r="Y102" s="48"/>
      <c r="Z102" s="48"/>
      <c r="AA102" s="49"/>
      <c r="AB102" s="142">
        <f t="shared" si="2"/>
        <v>0</v>
      </c>
      <c r="AC102" s="142">
        <f>IF(NOT(ISBLANK(F102)),LOOKUP(F102,EWKNrListe,Übersicht!D$11:D$26),0)</f>
        <v>0</v>
      </c>
      <c r="AD102" s="142">
        <f>IF(AND(NOT(ISBLANK(G102)),ISNUMBER(H102)),LOOKUP(H102,WKNrListe,Übersicht!I$11:I$26),)</f>
        <v>0</v>
      </c>
      <c r="AE102" s="216" t="str">
        <f t="shared" si="3"/>
        <v/>
      </c>
      <c r="AF102" s="206" t="str">
        <f>IF(OR(ISBLANK(F102),
AND(
ISBLANK(E102),
NOT(ISNUMBER(E102))
)),
"",
IF(
E102&lt;=Schwierigkeitsstufen!J$3,
Schwierigkeitsstufen!K$3,
Schwierigkeitsstufen!K$2
))</f>
        <v/>
      </c>
    </row>
    <row r="103" spans="1:32" s="50" customFormat="1" ht="15" x14ac:dyDescent="0.2">
      <c r="A103" s="46"/>
      <c r="B103" s="46"/>
      <c r="C103" s="48"/>
      <c r="D103" s="48"/>
      <c r="E103" s="47"/>
      <c r="F103" s="48"/>
      <c r="G103" s="48"/>
      <c r="H103" s="170" t="str">
        <f>IF(ISBLANK(G103)," ",IF(LOOKUP(G103,MannschaftsNrListe,Mannschaften!B$4:B$53)&lt;&gt;0,LOOKUP(G103,MannschaftsNrListe,Mannschaften!B$4:B$53),""))</f>
        <v xml:space="preserve"> </v>
      </c>
      <c r="I103" s="48"/>
      <c r="J103" s="48"/>
      <c r="K103" s="48"/>
      <c r="L103" s="48"/>
      <c r="M103" s="48"/>
      <c r="N103" s="48"/>
      <c r="O103" s="48"/>
      <c r="P103" s="48"/>
      <c r="Q103" s="48"/>
      <c r="R103" s="48"/>
      <c r="S103" s="48"/>
      <c r="T103" s="48"/>
      <c r="U103" s="48"/>
      <c r="V103" s="48"/>
      <c r="W103" s="48"/>
      <c r="X103" s="48"/>
      <c r="Y103" s="48"/>
      <c r="Z103" s="48"/>
      <c r="AA103" s="49"/>
      <c r="AB103" s="142">
        <f t="shared" si="2"/>
        <v>0</v>
      </c>
      <c r="AC103" s="142">
        <f>IF(NOT(ISBLANK(F103)),LOOKUP(F103,EWKNrListe,Übersicht!D$11:D$26),0)</f>
        <v>0</v>
      </c>
      <c r="AD103" s="142">
        <f>IF(AND(NOT(ISBLANK(G103)),ISNUMBER(H103)),LOOKUP(H103,WKNrListe,Übersicht!I$11:I$26),)</f>
        <v>0</v>
      </c>
      <c r="AE103" s="216" t="str">
        <f t="shared" si="3"/>
        <v/>
      </c>
      <c r="AF103" s="206" t="str">
        <f>IF(OR(ISBLANK(F103),
AND(
ISBLANK(E103),
NOT(ISNUMBER(E103))
)),
"",
IF(
E103&lt;=Schwierigkeitsstufen!J$3,
Schwierigkeitsstufen!K$3,
Schwierigkeitsstufen!K$2
))</f>
        <v/>
      </c>
    </row>
    <row r="104" spans="1:32" s="50" customFormat="1" ht="15" x14ac:dyDescent="0.2">
      <c r="A104" s="46"/>
      <c r="B104" s="46"/>
      <c r="C104" s="48"/>
      <c r="D104" s="48"/>
      <c r="E104" s="47"/>
      <c r="F104" s="48"/>
      <c r="G104" s="48"/>
      <c r="H104" s="170" t="str">
        <f>IF(ISBLANK(G104)," ",IF(LOOKUP(G104,MannschaftsNrListe,Mannschaften!B$4:B$53)&lt;&gt;0,LOOKUP(G104,MannschaftsNrListe,Mannschaften!B$4:B$53),""))</f>
        <v xml:space="preserve"> </v>
      </c>
      <c r="I104" s="48"/>
      <c r="J104" s="48"/>
      <c r="K104" s="48"/>
      <c r="L104" s="48"/>
      <c r="M104" s="48"/>
      <c r="N104" s="48"/>
      <c r="O104" s="48"/>
      <c r="P104" s="48"/>
      <c r="Q104" s="48"/>
      <c r="R104" s="48"/>
      <c r="S104" s="48"/>
      <c r="T104" s="48"/>
      <c r="U104" s="48"/>
      <c r="V104" s="48"/>
      <c r="W104" s="48"/>
      <c r="X104" s="48"/>
      <c r="Y104" s="48"/>
      <c r="Z104" s="48"/>
      <c r="AA104" s="49"/>
      <c r="AB104" s="142">
        <f t="shared" si="2"/>
        <v>0</v>
      </c>
      <c r="AC104" s="142">
        <f>IF(NOT(ISBLANK(F104)),LOOKUP(F104,EWKNrListe,Übersicht!D$11:D$26),0)</f>
        <v>0</v>
      </c>
      <c r="AD104" s="142">
        <f>IF(AND(NOT(ISBLANK(G104)),ISNUMBER(H104)),LOOKUP(H104,WKNrListe,Übersicht!I$11:I$26),)</f>
        <v>0</v>
      </c>
      <c r="AE104" s="216" t="str">
        <f t="shared" si="3"/>
        <v/>
      </c>
      <c r="AF104" s="206" t="str">
        <f>IF(OR(ISBLANK(F104),
AND(
ISBLANK(E104),
NOT(ISNUMBER(E104))
)),
"",
IF(
E104&lt;=Schwierigkeitsstufen!J$3,
Schwierigkeitsstufen!K$3,
Schwierigkeitsstufen!K$2
))</f>
        <v/>
      </c>
    </row>
    <row r="105" spans="1:32" s="50" customFormat="1" ht="15" x14ac:dyDescent="0.2">
      <c r="A105" s="46"/>
      <c r="B105" s="46"/>
      <c r="C105" s="48"/>
      <c r="D105" s="48"/>
      <c r="E105" s="47"/>
      <c r="F105" s="48"/>
      <c r="G105" s="48"/>
      <c r="H105" s="170" t="str">
        <f>IF(ISBLANK(G105)," ",IF(LOOKUP(G105,MannschaftsNrListe,Mannschaften!B$4:B$53)&lt;&gt;0,LOOKUP(G105,MannschaftsNrListe,Mannschaften!B$4:B$53),""))</f>
        <v xml:space="preserve"> </v>
      </c>
      <c r="I105" s="48"/>
      <c r="J105" s="48"/>
      <c r="K105" s="48"/>
      <c r="L105" s="48"/>
      <c r="M105" s="48"/>
      <c r="N105" s="48"/>
      <c r="O105" s="48"/>
      <c r="P105" s="48"/>
      <c r="Q105" s="48"/>
      <c r="R105" s="48"/>
      <c r="S105" s="48"/>
      <c r="T105" s="48"/>
      <c r="U105" s="48"/>
      <c r="V105" s="48"/>
      <c r="W105" s="48"/>
      <c r="X105" s="48"/>
      <c r="Y105" s="48"/>
      <c r="Z105" s="48"/>
      <c r="AA105" s="49"/>
      <c r="AB105" s="142">
        <f t="shared" si="2"/>
        <v>0</v>
      </c>
      <c r="AC105" s="142">
        <f>IF(NOT(ISBLANK(F105)),LOOKUP(F105,EWKNrListe,Übersicht!D$11:D$26),0)</f>
        <v>0</v>
      </c>
      <c r="AD105" s="142">
        <f>IF(AND(NOT(ISBLANK(G105)),ISNUMBER(H105)),LOOKUP(H105,WKNrListe,Übersicht!I$11:I$26),)</f>
        <v>0</v>
      </c>
      <c r="AE105" s="216" t="str">
        <f t="shared" si="3"/>
        <v/>
      </c>
      <c r="AF105" s="206" t="str">
        <f>IF(OR(ISBLANK(F105),
AND(
ISBLANK(E105),
NOT(ISNUMBER(E105))
)),
"",
IF(
E105&lt;=Schwierigkeitsstufen!J$3,
Schwierigkeitsstufen!K$3,
Schwierigkeitsstufen!K$2
))</f>
        <v/>
      </c>
    </row>
    <row r="106" spans="1:32" s="50" customFormat="1" ht="15" x14ac:dyDescent="0.2">
      <c r="A106" s="46"/>
      <c r="B106" s="46"/>
      <c r="C106" s="48"/>
      <c r="D106" s="48"/>
      <c r="E106" s="47"/>
      <c r="F106" s="48"/>
      <c r="G106" s="48"/>
      <c r="H106" s="170" t="str">
        <f>IF(ISBLANK(G106)," ",IF(LOOKUP(G106,MannschaftsNrListe,Mannschaften!B$4:B$53)&lt;&gt;0,LOOKUP(G106,MannschaftsNrListe,Mannschaften!B$4:B$53),""))</f>
        <v xml:space="preserve"> </v>
      </c>
      <c r="I106" s="48"/>
      <c r="J106" s="48"/>
      <c r="K106" s="48"/>
      <c r="L106" s="48"/>
      <c r="M106" s="48"/>
      <c r="N106" s="48"/>
      <c r="O106" s="48"/>
      <c r="P106" s="48"/>
      <c r="Q106" s="48"/>
      <c r="R106" s="48"/>
      <c r="S106" s="48"/>
      <c r="T106" s="48"/>
      <c r="U106" s="48"/>
      <c r="V106" s="48"/>
      <c r="W106" s="48"/>
      <c r="X106" s="48"/>
      <c r="Y106" s="48"/>
      <c r="Z106" s="48"/>
      <c r="AA106" s="49"/>
      <c r="AB106" s="142">
        <f t="shared" si="2"/>
        <v>0</v>
      </c>
      <c r="AC106" s="142">
        <f>IF(NOT(ISBLANK(F106)),LOOKUP(F106,EWKNrListe,Übersicht!D$11:D$26),0)</f>
        <v>0</v>
      </c>
      <c r="AD106" s="142">
        <f>IF(AND(NOT(ISBLANK(G106)),ISNUMBER(H106)),LOOKUP(H106,WKNrListe,Übersicht!I$11:I$26),)</f>
        <v>0</v>
      </c>
      <c r="AE106" s="216" t="str">
        <f t="shared" si="3"/>
        <v/>
      </c>
      <c r="AF106" s="206" t="str">
        <f>IF(OR(ISBLANK(F106),
AND(
ISBLANK(E106),
NOT(ISNUMBER(E106))
)),
"",
IF(
E106&lt;=Schwierigkeitsstufen!J$3,
Schwierigkeitsstufen!K$3,
Schwierigkeitsstufen!K$2
))</f>
        <v/>
      </c>
    </row>
    <row r="107" spans="1:32" s="50" customFormat="1" ht="15" x14ac:dyDescent="0.2">
      <c r="A107" s="46"/>
      <c r="B107" s="46"/>
      <c r="C107" s="48"/>
      <c r="D107" s="48"/>
      <c r="E107" s="47"/>
      <c r="F107" s="48"/>
      <c r="G107" s="48"/>
      <c r="H107" s="170" t="str">
        <f>IF(ISBLANK(G107)," ",IF(LOOKUP(G107,MannschaftsNrListe,Mannschaften!B$4:B$53)&lt;&gt;0,LOOKUP(G107,MannschaftsNrListe,Mannschaften!B$4:B$53),""))</f>
        <v xml:space="preserve"> </v>
      </c>
      <c r="I107" s="48"/>
      <c r="J107" s="48"/>
      <c r="K107" s="48"/>
      <c r="L107" s="48"/>
      <c r="M107" s="48"/>
      <c r="N107" s="48"/>
      <c r="O107" s="48"/>
      <c r="P107" s="48"/>
      <c r="Q107" s="48"/>
      <c r="R107" s="48"/>
      <c r="S107" s="48"/>
      <c r="T107" s="48"/>
      <c r="U107" s="48"/>
      <c r="V107" s="48"/>
      <c r="W107" s="48"/>
      <c r="X107" s="48"/>
      <c r="Y107" s="48"/>
      <c r="Z107" s="48"/>
      <c r="AA107" s="49"/>
      <c r="AB107" s="142">
        <f t="shared" si="2"/>
        <v>0</v>
      </c>
      <c r="AC107" s="142">
        <f>IF(NOT(ISBLANK(F107)),LOOKUP(F107,EWKNrListe,Übersicht!D$11:D$26),0)</f>
        <v>0</v>
      </c>
      <c r="AD107" s="142">
        <f>IF(AND(NOT(ISBLANK(G107)),ISNUMBER(H107)),LOOKUP(H107,WKNrListe,Übersicht!I$11:I$26),)</f>
        <v>0</v>
      </c>
      <c r="AE107" s="216" t="str">
        <f t="shared" si="3"/>
        <v/>
      </c>
      <c r="AF107" s="206" t="str">
        <f>IF(OR(ISBLANK(F107),
AND(
ISBLANK(E107),
NOT(ISNUMBER(E107))
)),
"",
IF(
E107&lt;=Schwierigkeitsstufen!J$3,
Schwierigkeitsstufen!K$3,
Schwierigkeitsstufen!K$2
))</f>
        <v/>
      </c>
    </row>
    <row r="108" spans="1:32" s="50" customFormat="1" ht="15" x14ac:dyDescent="0.2">
      <c r="A108" s="46"/>
      <c r="B108" s="46"/>
      <c r="C108" s="48"/>
      <c r="D108" s="48"/>
      <c r="E108" s="47"/>
      <c r="F108" s="48"/>
      <c r="G108" s="48"/>
      <c r="H108" s="170" t="str">
        <f>IF(ISBLANK(G108)," ",IF(LOOKUP(G108,MannschaftsNrListe,Mannschaften!B$4:B$53)&lt;&gt;0,LOOKUP(G108,MannschaftsNrListe,Mannschaften!B$4:B$53),""))</f>
        <v xml:space="preserve"> </v>
      </c>
      <c r="I108" s="48"/>
      <c r="J108" s="48"/>
      <c r="K108" s="48"/>
      <c r="L108" s="48"/>
      <c r="M108" s="48"/>
      <c r="N108" s="48"/>
      <c r="O108" s="48"/>
      <c r="P108" s="48"/>
      <c r="Q108" s="48"/>
      <c r="R108" s="48"/>
      <c r="S108" s="48"/>
      <c r="T108" s="48"/>
      <c r="U108" s="48"/>
      <c r="V108" s="48"/>
      <c r="W108" s="48"/>
      <c r="X108" s="48"/>
      <c r="Y108" s="48"/>
      <c r="Z108" s="48"/>
      <c r="AA108" s="49"/>
      <c r="AB108" s="142">
        <f t="shared" si="2"/>
        <v>0</v>
      </c>
      <c r="AC108" s="142">
        <f>IF(NOT(ISBLANK(F108)),LOOKUP(F108,EWKNrListe,Übersicht!D$11:D$26),0)</f>
        <v>0</v>
      </c>
      <c r="AD108" s="142">
        <f>IF(AND(NOT(ISBLANK(G108)),ISNUMBER(H108)),LOOKUP(H108,WKNrListe,Übersicht!I$11:I$26),)</f>
        <v>0</v>
      </c>
      <c r="AE108" s="216" t="str">
        <f t="shared" si="3"/>
        <v/>
      </c>
      <c r="AF108" s="206" t="str">
        <f>IF(OR(ISBLANK(F108),
AND(
ISBLANK(E108),
NOT(ISNUMBER(E108))
)),
"",
IF(
E108&lt;=Schwierigkeitsstufen!J$3,
Schwierigkeitsstufen!K$3,
Schwierigkeitsstufen!K$2
))</f>
        <v/>
      </c>
    </row>
    <row r="109" spans="1:32" s="50" customFormat="1" ht="15" x14ac:dyDescent="0.2">
      <c r="A109" s="46"/>
      <c r="B109" s="46"/>
      <c r="C109" s="48"/>
      <c r="D109" s="48"/>
      <c r="E109" s="47"/>
      <c r="F109" s="48"/>
      <c r="G109" s="48"/>
      <c r="H109" s="170" t="str">
        <f>IF(ISBLANK(G109)," ",IF(LOOKUP(G109,MannschaftsNrListe,Mannschaften!B$4:B$53)&lt;&gt;0,LOOKUP(G109,MannschaftsNrListe,Mannschaften!B$4:B$53),""))</f>
        <v xml:space="preserve"> </v>
      </c>
      <c r="I109" s="48"/>
      <c r="J109" s="48"/>
      <c r="K109" s="48"/>
      <c r="L109" s="48"/>
      <c r="M109" s="48"/>
      <c r="N109" s="48"/>
      <c r="O109" s="48"/>
      <c r="P109" s="48"/>
      <c r="Q109" s="48"/>
      <c r="R109" s="48"/>
      <c r="S109" s="48"/>
      <c r="T109" s="48"/>
      <c r="U109" s="48"/>
      <c r="V109" s="48"/>
      <c r="W109" s="48"/>
      <c r="X109" s="48"/>
      <c r="Y109" s="48"/>
      <c r="Z109" s="48"/>
      <c r="AA109" s="49"/>
      <c r="AB109" s="142">
        <f t="shared" si="2"/>
        <v>0</v>
      </c>
      <c r="AC109" s="142">
        <f>IF(NOT(ISBLANK(F109)),LOOKUP(F109,EWKNrListe,Übersicht!D$11:D$26),0)</f>
        <v>0</v>
      </c>
      <c r="AD109" s="142">
        <f>IF(AND(NOT(ISBLANK(G109)),ISNUMBER(H109)),LOOKUP(H109,WKNrListe,Übersicht!I$11:I$26),)</f>
        <v>0</v>
      </c>
      <c r="AE109" s="216" t="str">
        <f t="shared" si="3"/>
        <v/>
      </c>
      <c r="AF109" s="206" t="str">
        <f>IF(OR(ISBLANK(F109),
AND(
ISBLANK(E109),
NOT(ISNUMBER(E109))
)),
"",
IF(
E109&lt;=Schwierigkeitsstufen!J$3,
Schwierigkeitsstufen!K$3,
Schwierigkeitsstufen!K$2
))</f>
        <v/>
      </c>
    </row>
    <row r="110" spans="1:32" s="50" customFormat="1" ht="15" x14ac:dyDescent="0.2">
      <c r="A110" s="46"/>
      <c r="B110" s="46"/>
      <c r="C110" s="48"/>
      <c r="D110" s="48"/>
      <c r="E110" s="47"/>
      <c r="F110" s="48"/>
      <c r="G110" s="48"/>
      <c r="H110" s="170" t="str">
        <f>IF(ISBLANK(G110)," ",IF(LOOKUP(G110,MannschaftsNrListe,Mannschaften!B$4:B$53)&lt;&gt;0,LOOKUP(G110,MannschaftsNrListe,Mannschaften!B$4:B$53),""))</f>
        <v xml:space="preserve"> </v>
      </c>
      <c r="I110" s="48"/>
      <c r="J110" s="48"/>
      <c r="K110" s="48"/>
      <c r="L110" s="48"/>
      <c r="M110" s="48"/>
      <c r="N110" s="48"/>
      <c r="O110" s="48"/>
      <c r="P110" s="48"/>
      <c r="Q110" s="48"/>
      <c r="R110" s="48"/>
      <c r="S110" s="48"/>
      <c r="T110" s="48"/>
      <c r="U110" s="48"/>
      <c r="V110" s="48"/>
      <c r="W110" s="48"/>
      <c r="X110" s="48"/>
      <c r="Y110" s="48"/>
      <c r="Z110" s="48"/>
      <c r="AA110" s="49"/>
      <c r="AB110" s="142">
        <f t="shared" si="2"/>
        <v>0</v>
      </c>
      <c r="AC110" s="142">
        <f>IF(NOT(ISBLANK(F110)),LOOKUP(F110,EWKNrListe,Übersicht!D$11:D$26),0)</f>
        <v>0</v>
      </c>
      <c r="AD110" s="142">
        <f>IF(AND(NOT(ISBLANK(G110)),ISNUMBER(H110)),LOOKUP(H110,WKNrListe,Übersicht!I$11:I$26),)</f>
        <v>0</v>
      </c>
      <c r="AE110" s="216" t="str">
        <f t="shared" si="3"/>
        <v/>
      </c>
      <c r="AF110" s="206" t="str">
        <f>IF(OR(ISBLANK(F110),
AND(
ISBLANK(E110),
NOT(ISNUMBER(E110))
)),
"",
IF(
E110&lt;=Schwierigkeitsstufen!J$3,
Schwierigkeitsstufen!K$3,
Schwierigkeitsstufen!K$2
))</f>
        <v/>
      </c>
    </row>
    <row r="111" spans="1:32" s="50" customFormat="1" ht="15" x14ac:dyDescent="0.2">
      <c r="A111" s="46"/>
      <c r="B111" s="46"/>
      <c r="C111" s="48"/>
      <c r="D111" s="48"/>
      <c r="E111" s="47"/>
      <c r="F111" s="48"/>
      <c r="G111" s="48"/>
      <c r="H111" s="170" t="str">
        <f>IF(ISBLANK(G111)," ",IF(LOOKUP(G111,MannschaftsNrListe,Mannschaften!B$4:B$53)&lt;&gt;0,LOOKUP(G111,MannschaftsNrListe,Mannschaften!B$4:B$53),""))</f>
        <v xml:space="preserve"> </v>
      </c>
      <c r="I111" s="48"/>
      <c r="J111" s="48"/>
      <c r="K111" s="48"/>
      <c r="L111" s="48"/>
      <c r="M111" s="48"/>
      <c r="N111" s="48"/>
      <c r="O111" s="48"/>
      <c r="P111" s="48"/>
      <c r="Q111" s="48"/>
      <c r="R111" s="48"/>
      <c r="S111" s="48"/>
      <c r="T111" s="48"/>
      <c r="U111" s="48"/>
      <c r="V111" s="48"/>
      <c r="W111" s="48"/>
      <c r="X111" s="48"/>
      <c r="Y111" s="48"/>
      <c r="Z111" s="48"/>
      <c r="AA111" s="49"/>
      <c r="AB111" s="142">
        <f t="shared" si="2"/>
        <v>0</v>
      </c>
      <c r="AC111" s="142">
        <f>IF(NOT(ISBLANK(F111)),LOOKUP(F111,EWKNrListe,Übersicht!D$11:D$26),0)</f>
        <v>0</v>
      </c>
      <c r="AD111" s="142">
        <f>IF(AND(NOT(ISBLANK(G111)),ISNUMBER(H111)),LOOKUP(H111,WKNrListe,Übersicht!I$11:I$26),)</f>
        <v>0</v>
      </c>
      <c r="AE111" s="216" t="str">
        <f t="shared" si="3"/>
        <v/>
      </c>
      <c r="AF111" s="206" t="str">
        <f>IF(OR(ISBLANK(F111),
AND(
ISBLANK(E111),
NOT(ISNUMBER(E111))
)),
"",
IF(
E111&lt;=Schwierigkeitsstufen!J$3,
Schwierigkeitsstufen!K$3,
Schwierigkeitsstufen!K$2
))</f>
        <v/>
      </c>
    </row>
    <row r="112" spans="1:32" s="50" customFormat="1" ht="15" x14ac:dyDescent="0.2">
      <c r="A112" s="46"/>
      <c r="B112" s="46"/>
      <c r="C112" s="48"/>
      <c r="D112" s="48"/>
      <c r="E112" s="47"/>
      <c r="F112" s="48"/>
      <c r="G112" s="48"/>
      <c r="H112" s="170" t="str">
        <f>IF(ISBLANK(G112)," ",IF(LOOKUP(G112,MannschaftsNrListe,Mannschaften!B$4:B$53)&lt;&gt;0,LOOKUP(G112,MannschaftsNrListe,Mannschaften!B$4:B$53),""))</f>
        <v xml:space="preserve"> </v>
      </c>
      <c r="I112" s="48"/>
      <c r="J112" s="48"/>
      <c r="K112" s="48"/>
      <c r="L112" s="48"/>
      <c r="M112" s="48"/>
      <c r="N112" s="48"/>
      <c r="O112" s="48"/>
      <c r="P112" s="48"/>
      <c r="Q112" s="48"/>
      <c r="R112" s="48"/>
      <c r="S112" s="48"/>
      <c r="T112" s="48"/>
      <c r="U112" s="48"/>
      <c r="V112" s="48"/>
      <c r="W112" s="48"/>
      <c r="X112" s="48"/>
      <c r="Y112" s="48"/>
      <c r="Z112" s="48"/>
      <c r="AA112" s="49"/>
      <c r="AB112" s="142">
        <f t="shared" si="2"/>
        <v>0</v>
      </c>
      <c r="AC112" s="142">
        <f>IF(NOT(ISBLANK(F112)),LOOKUP(F112,EWKNrListe,Übersicht!D$11:D$26),0)</f>
        <v>0</v>
      </c>
      <c r="AD112" s="142">
        <f>IF(AND(NOT(ISBLANK(G112)),ISNUMBER(H112)),LOOKUP(H112,WKNrListe,Übersicht!I$11:I$26),)</f>
        <v>0</v>
      </c>
      <c r="AE112" s="216" t="str">
        <f t="shared" si="3"/>
        <v/>
      </c>
      <c r="AF112" s="206" t="str">
        <f>IF(OR(ISBLANK(F112),
AND(
ISBLANK(E112),
NOT(ISNUMBER(E112))
)),
"",
IF(
E112&lt;=Schwierigkeitsstufen!J$3,
Schwierigkeitsstufen!K$3,
Schwierigkeitsstufen!K$2
))</f>
        <v/>
      </c>
    </row>
    <row r="113" spans="1:32" s="50" customFormat="1" ht="15" x14ac:dyDescent="0.2">
      <c r="A113" s="46"/>
      <c r="B113" s="46"/>
      <c r="C113" s="48"/>
      <c r="D113" s="48"/>
      <c r="E113" s="47"/>
      <c r="F113" s="48"/>
      <c r="G113" s="48"/>
      <c r="H113" s="170" t="str">
        <f>IF(ISBLANK(G113)," ",IF(LOOKUP(G113,MannschaftsNrListe,Mannschaften!B$4:B$53)&lt;&gt;0,LOOKUP(G113,MannschaftsNrListe,Mannschaften!B$4:B$53),""))</f>
        <v xml:space="preserve"> </v>
      </c>
      <c r="I113" s="48"/>
      <c r="J113" s="48"/>
      <c r="K113" s="48"/>
      <c r="L113" s="48"/>
      <c r="M113" s="48"/>
      <c r="N113" s="48"/>
      <c r="O113" s="48"/>
      <c r="P113" s="48"/>
      <c r="Q113" s="48"/>
      <c r="R113" s="48"/>
      <c r="S113" s="48"/>
      <c r="T113" s="48"/>
      <c r="U113" s="48"/>
      <c r="V113" s="48"/>
      <c r="W113" s="48"/>
      <c r="X113" s="48"/>
      <c r="Y113" s="48"/>
      <c r="Z113" s="48"/>
      <c r="AA113" s="49"/>
      <c r="AB113" s="142">
        <f t="shared" si="2"/>
        <v>0</v>
      </c>
      <c r="AC113" s="142">
        <f>IF(NOT(ISBLANK(F113)),LOOKUP(F113,EWKNrListe,Übersicht!D$11:D$26),0)</f>
        <v>0</v>
      </c>
      <c r="AD113" s="142">
        <f>IF(AND(NOT(ISBLANK(G113)),ISNUMBER(H113)),LOOKUP(H113,WKNrListe,Übersicht!I$11:I$26),)</f>
        <v>0</v>
      </c>
      <c r="AE113" s="216" t="str">
        <f t="shared" si="3"/>
        <v/>
      </c>
      <c r="AF113" s="206" t="str">
        <f>IF(OR(ISBLANK(F113),
AND(
ISBLANK(E113),
NOT(ISNUMBER(E113))
)),
"",
IF(
E113&lt;=Schwierigkeitsstufen!J$3,
Schwierigkeitsstufen!K$3,
Schwierigkeitsstufen!K$2
))</f>
        <v/>
      </c>
    </row>
    <row r="114" spans="1:32" s="50" customFormat="1" ht="15" x14ac:dyDescent="0.2">
      <c r="A114" s="46"/>
      <c r="B114" s="46"/>
      <c r="C114" s="48"/>
      <c r="D114" s="48"/>
      <c r="E114" s="47"/>
      <c r="F114" s="48"/>
      <c r="G114" s="48"/>
      <c r="H114" s="170" t="str">
        <f>IF(ISBLANK(G114)," ",IF(LOOKUP(G114,MannschaftsNrListe,Mannschaften!B$4:B$53)&lt;&gt;0,LOOKUP(G114,MannschaftsNrListe,Mannschaften!B$4:B$53),""))</f>
        <v xml:space="preserve"> </v>
      </c>
      <c r="I114" s="48"/>
      <c r="J114" s="48"/>
      <c r="K114" s="48"/>
      <c r="L114" s="48"/>
      <c r="M114" s="48"/>
      <c r="N114" s="48"/>
      <c r="O114" s="48"/>
      <c r="P114" s="48"/>
      <c r="Q114" s="48"/>
      <c r="R114" s="48"/>
      <c r="S114" s="48"/>
      <c r="T114" s="48"/>
      <c r="U114" s="48"/>
      <c r="V114" s="48"/>
      <c r="W114" s="48"/>
      <c r="X114" s="48"/>
      <c r="Y114" s="48"/>
      <c r="Z114" s="48"/>
      <c r="AA114" s="49"/>
      <c r="AB114" s="142">
        <f t="shared" si="2"/>
        <v>0</v>
      </c>
      <c r="AC114" s="142">
        <f>IF(NOT(ISBLANK(F114)),LOOKUP(F114,EWKNrListe,Übersicht!D$11:D$26),0)</f>
        <v>0</v>
      </c>
      <c r="AD114" s="142">
        <f>IF(AND(NOT(ISBLANK(G114)),ISNUMBER(H114)),LOOKUP(H114,WKNrListe,Übersicht!I$11:I$26),)</f>
        <v>0</v>
      </c>
      <c r="AE114" s="216" t="str">
        <f t="shared" si="3"/>
        <v/>
      </c>
      <c r="AF114" s="206" t="str">
        <f>IF(OR(ISBLANK(F114),
AND(
ISBLANK(E114),
NOT(ISNUMBER(E114))
)),
"",
IF(
E114&lt;=Schwierigkeitsstufen!J$3,
Schwierigkeitsstufen!K$3,
Schwierigkeitsstufen!K$2
))</f>
        <v/>
      </c>
    </row>
    <row r="115" spans="1:32" s="50" customFormat="1" ht="15" x14ac:dyDescent="0.2">
      <c r="A115" s="46"/>
      <c r="B115" s="46"/>
      <c r="C115" s="48"/>
      <c r="D115" s="48"/>
      <c r="E115" s="47"/>
      <c r="F115" s="48"/>
      <c r="G115" s="48"/>
      <c r="H115" s="170" t="str">
        <f>IF(ISBLANK(G115)," ",IF(LOOKUP(G115,MannschaftsNrListe,Mannschaften!B$4:B$53)&lt;&gt;0,LOOKUP(G115,MannschaftsNrListe,Mannschaften!B$4:B$53),""))</f>
        <v xml:space="preserve"> </v>
      </c>
      <c r="I115" s="48"/>
      <c r="J115" s="48"/>
      <c r="K115" s="48"/>
      <c r="L115" s="48"/>
      <c r="M115" s="48"/>
      <c r="N115" s="48"/>
      <c r="O115" s="48"/>
      <c r="P115" s="48"/>
      <c r="Q115" s="48"/>
      <c r="R115" s="48"/>
      <c r="S115" s="48"/>
      <c r="T115" s="48"/>
      <c r="U115" s="48"/>
      <c r="V115" s="48"/>
      <c r="W115" s="48"/>
      <c r="X115" s="48"/>
      <c r="Y115" s="48"/>
      <c r="Z115" s="48"/>
      <c r="AA115" s="49"/>
      <c r="AB115" s="142">
        <f t="shared" si="2"/>
        <v>0</v>
      </c>
      <c r="AC115" s="142">
        <f>IF(NOT(ISBLANK(F115)),LOOKUP(F115,EWKNrListe,Übersicht!D$11:D$26),0)</f>
        <v>0</v>
      </c>
      <c r="AD115" s="142">
        <f>IF(AND(NOT(ISBLANK(G115)),ISNUMBER(H115)),LOOKUP(H115,WKNrListe,Übersicht!I$11:I$26),)</f>
        <v>0</v>
      </c>
      <c r="AE115" s="216" t="str">
        <f t="shared" si="3"/>
        <v/>
      </c>
      <c r="AF115" s="206" t="str">
        <f>IF(OR(ISBLANK(F115),
AND(
ISBLANK(E115),
NOT(ISNUMBER(E115))
)),
"",
IF(
E115&lt;=Schwierigkeitsstufen!J$3,
Schwierigkeitsstufen!K$3,
Schwierigkeitsstufen!K$2
))</f>
        <v/>
      </c>
    </row>
    <row r="116" spans="1:32" s="50" customFormat="1" ht="15" x14ac:dyDescent="0.2">
      <c r="A116" s="46"/>
      <c r="B116" s="46"/>
      <c r="C116" s="48"/>
      <c r="D116" s="48"/>
      <c r="E116" s="47"/>
      <c r="F116" s="48"/>
      <c r="G116" s="48"/>
      <c r="H116" s="170" t="str">
        <f>IF(ISBLANK(G116)," ",IF(LOOKUP(G116,MannschaftsNrListe,Mannschaften!B$4:B$53)&lt;&gt;0,LOOKUP(G116,MannschaftsNrListe,Mannschaften!B$4:B$53),""))</f>
        <v xml:space="preserve"> </v>
      </c>
      <c r="I116" s="48"/>
      <c r="J116" s="48"/>
      <c r="K116" s="48"/>
      <c r="L116" s="48"/>
      <c r="M116" s="48"/>
      <c r="N116" s="48"/>
      <c r="O116" s="48"/>
      <c r="P116" s="48"/>
      <c r="Q116" s="48"/>
      <c r="R116" s="48"/>
      <c r="S116" s="48"/>
      <c r="T116" s="48"/>
      <c r="U116" s="48"/>
      <c r="V116" s="48"/>
      <c r="W116" s="48"/>
      <c r="X116" s="48"/>
      <c r="Y116" s="48"/>
      <c r="Z116" s="48"/>
      <c r="AA116" s="49"/>
      <c r="AB116" s="142">
        <f t="shared" si="2"/>
        <v>0</v>
      </c>
      <c r="AC116" s="142">
        <f>IF(NOT(ISBLANK(F116)),LOOKUP(F116,EWKNrListe,Übersicht!D$11:D$26),0)</f>
        <v>0</v>
      </c>
      <c r="AD116" s="142">
        <f>IF(AND(NOT(ISBLANK(G116)),ISNUMBER(H116)),LOOKUP(H116,WKNrListe,Übersicht!I$11:I$26),)</f>
        <v>0</v>
      </c>
      <c r="AE116" s="216" t="str">
        <f t="shared" si="3"/>
        <v/>
      </c>
      <c r="AF116" s="206" t="str">
        <f>IF(OR(ISBLANK(F116),
AND(
ISBLANK(E116),
NOT(ISNUMBER(E116))
)),
"",
IF(
E116&lt;=Schwierigkeitsstufen!J$3,
Schwierigkeitsstufen!K$3,
Schwierigkeitsstufen!K$2
))</f>
        <v/>
      </c>
    </row>
    <row r="117" spans="1:32" s="50" customFormat="1" ht="15" x14ac:dyDescent="0.2">
      <c r="A117" s="46"/>
      <c r="B117" s="46"/>
      <c r="C117" s="48"/>
      <c r="D117" s="48"/>
      <c r="E117" s="47"/>
      <c r="F117" s="48"/>
      <c r="G117" s="48"/>
      <c r="H117" s="170" t="str">
        <f>IF(ISBLANK(G117)," ",IF(LOOKUP(G117,MannschaftsNrListe,Mannschaften!B$4:B$53)&lt;&gt;0,LOOKUP(G117,MannschaftsNrListe,Mannschaften!B$4:B$53),""))</f>
        <v xml:space="preserve"> </v>
      </c>
      <c r="I117" s="48"/>
      <c r="J117" s="48"/>
      <c r="K117" s="48"/>
      <c r="L117" s="48"/>
      <c r="M117" s="48"/>
      <c r="N117" s="48"/>
      <c r="O117" s="48"/>
      <c r="P117" s="48"/>
      <c r="Q117" s="48"/>
      <c r="R117" s="48"/>
      <c r="S117" s="48"/>
      <c r="T117" s="48"/>
      <c r="U117" s="48"/>
      <c r="V117" s="48"/>
      <c r="W117" s="48"/>
      <c r="X117" s="48"/>
      <c r="Y117" s="48"/>
      <c r="Z117" s="48"/>
      <c r="AA117" s="49"/>
      <c r="AB117" s="142">
        <f t="shared" si="2"/>
        <v>0</v>
      </c>
      <c r="AC117" s="142">
        <f>IF(NOT(ISBLANK(F117)),LOOKUP(F117,EWKNrListe,Übersicht!D$11:D$26),0)</f>
        <v>0</v>
      </c>
      <c r="AD117" s="142">
        <f>IF(AND(NOT(ISBLANK(G117)),ISNUMBER(H117)),LOOKUP(H117,WKNrListe,Übersicht!I$11:I$26),)</f>
        <v>0</v>
      </c>
      <c r="AE117" s="216" t="str">
        <f t="shared" si="3"/>
        <v/>
      </c>
      <c r="AF117" s="206" t="str">
        <f>IF(OR(ISBLANK(F117),
AND(
ISBLANK(E117),
NOT(ISNUMBER(E117))
)),
"",
IF(
E117&lt;=Schwierigkeitsstufen!J$3,
Schwierigkeitsstufen!K$3,
Schwierigkeitsstufen!K$2
))</f>
        <v/>
      </c>
    </row>
    <row r="118" spans="1:32" s="50" customFormat="1" ht="15" x14ac:dyDescent="0.2">
      <c r="A118" s="46"/>
      <c r="B118" s="46"/>
      <c r="C118" s="48"/>
      <c r="D118" s="48"/>
      <c r="E118" s="47"/>
      <c r="F118" s="48"/>
      <c r="G118" s="48"/>
      <c r="H118" s="170" t="str">
        <f>IF(ISBLANK(G118)," ",IF(LOOKUP(G118,MannschaftsNrListe,Mannschaften!B$4:B$53)&lt;&gt;0,LOOKUP(G118,MannschaftsNrListe,Mannschaften!B$4:B$53),""))</f>
        <v xml:space="preserve"> </v>
      </c>
      <c r="I118" s="48"/>
      <c r="J118" s="48"/>
      <c r="K118" s="48"/>
      <c r="L118" s="48"/>
      <c r="M118" s="48"/>
      <c r="N118" s="48"/>
      <c r="O118" s="48"/>
      <c r="P118" s="48"/>
      <c r="Q118" s="48"/>
      <c r="R118" s="48"/>
      <c r="S118" s="48"/>
      <c r="T118" s="48"/>
      <c r="U118" s="48"/>
      <c r="V118" s="48"/>
      <c r="W118" s="48"/>
      <c r="X118" s="48"/>
      <c r="Y118" s="48"/>
      <c r="Z118" s="48"/>
      <c r="AA118" s="49"/>
      <c r="AB118" s="142">
        <f t="shared" si="2"/>
        <v>0</v>
      </c>
      <c r="AC118" s="142">
        <f>IF(NOT(ISBLANK(F118)),LOOKUP(F118,EWKNrListe,Übersicht!D$11:D$26),0)</f>
        <v>0</v>
      </c>
      <c r="AD118" s="142">
        <f>IF(AND(NOT(ISBLANK(G118)),ISNUMBER(H118)),LOOKUP(H118,WKNrListe,Übersicht!I$11:I$26),)</f>
        <v>0</v>
      </c>
      <c r="AE118" s="216" t="str">
        <f t="shared" si="3"/>
        <v/>
      </c>
      <c r="AF118" s="206" t="str">
        <f>IF(OR(ISBLANK(F118),
AND(
ISBLANK(E118),
NOT(ISNUMBER(E118))
)),
"",
IF(
E118&lt;=Schwierigkeitsstufen!J$3,
Schwierigkeitsstufen!K$3,
Schwierigkeitsstufen!K$2
))</f>
        <v/>
      </c>
    </row>
    <row r="119" spans="1:32" s="50" customFormat="1" ht="15" x14ac:dyDescent="0.2">
      <c r="A119" s="46"/>
      <c r="B119" s="46"/>
      <c r="C119" s="48"/>
      <c r="D119" s="48"/>
      <c r="E119" s="47"/>
      <c r="F119" s="48"/>
      <c r="G119" s="48"/>
      <c r="H119" s="170" t="str">
        <f>IF(ISBLANK(G119)," ",IF(LOOKUP(G119,MannschaftsNrListe,Mannschaften!B$4:B$53)&lt;&gt;0,LOOKUP(G119,MannschaftsNrListe,Mannschaften!B$4:B$53),""))</f>
        <v xml:space="preserve"> </v>
      </c>
      <c r="I119" s="48"/>
      <c r="J119" s="48"/>
      <c r="K119" s="48"/>
      <c r="L119" s="48"/>
      <c r="M119" s="48"/>
      <c r="N119" s="48"/>
      <c r="O119" s="48"/>
      <c r="P119" s="48"/>
      <c r="Q119" s="48"/>
      <c r="R119" s="48"/>
      <c r="S119" s="48"/>
      <c r="T119" s="48"/>
      <c r="U119" s="48"/>
      <c r="V119" s="48"/>
      <c r="W119" s="48"/>
      <c r="X119" s="48"/>
      <c r="Y119" s="48"/>
      <c r="Z119" s="48"/>
      <c r="AA119" s="49"/>
      <c r="AB119" s="142">
        <f t="shared" si="2"/>
        <v>0</v>
      </c>
      <c r="AC119" s="142">
        <f>IF(NOT(ISBLANK(F119)),LOOKUP(F119,EWKNrListe,Übersicht!D$11:D$26),0)</f>
        <v>0</v>
      </c>
      <c r="AD119" s="142">
        <f>IF(AND(NOT(ISBLANK(G119)),ISNUMBER(H119)),LOOKUP(H119,WKNrListe,Übersicht!I$11:I$26),)</f>
        <v>0</v>
      </c>
      <c r="AE119" s="216" t="str">
        <f t="shared" si="3"/>
        <v/>
      </c>
      <c r="AF119" s="206" t="str">
        <f>IF(OR(ISBLANK(F119),
AND(
ISBLANK(E119),
NOT(ISNUMBER(E119))
)),
"",
IF(
E119&lt;=Schwierigkeitsstufen!J$3,
Schwierigkeitsstufen!K$3,
Schwierigkeitsstufen!K$2
))</f>
        <v/>
      </c>
    </row>
    <row r="120" spans="1:32" s="50" customFormat="1" ht="15" x14ac:dyDescent="0.2">
      <c r="A120" s="46"/>
      <c r="B120" s="46"/>
      <c r="C120" s="48"/>
      <c r="D120" s="48"/>
      <c r="E120" s="47"/>
      <c r="F120" s="48"/>
      <c r="G120" s="48"/>
      <c r="H120" s="170" t="str">
        <f>IF(ISBLANK(G120)," ",IF(LOOKUP(G120,MannschaftsNrListe,Mannschaften!B$4:B$53)&lt;&gt;0,LOOKUP(G120,MannschaftsNrListe,Mannschaften!B$4:B$53),""))</f>
        <v xml:space="preserve"> </v>
      </c>
      <c r="I120" s="48"/>
      <c r="J120" s="48"/>
      <c r="K120" s="48"/>
      <c r="L120" s="48"/>
      <c r="M120" s="48"/>
      <c r="N120" s="48"/>
      <c r="O120" s="48"/>
      <c r="P120" s="48"/>
      <c r="Q120" s="48"/>
      <c r="R120" s="48"/>
      <c r="S120" s="48"/>
      <c r="T120" s="48"/>
      <c r="U120" s="48"/>
      <c r="V120" s="48"/>
      <c r="W120" s="48"/>
      <c r="X120" s="48"/>
      <c r="Y120" s="48"/>
      <c r="Z120" s="48"/>
      <c r="AA120" s="49"/>
      <c r="AB120" s="142">
        <f t="shared" si="2"/>
        <v>0</v>
      </c>
      <c r="AC120" s="142">
        <f>IF(NOT(ISBLANK(F120)),LOOKUP(F120,EWKNrListe,Übersicht!D$11:D$26),0)</f>
        <v>0</v>
      </c>
      <c r="AD120" s="142">
        <f>IF(AND(NOT(ISBLANK(G120)),ISNUMBER(H120)),LOOKUP(H120,WKNrListe,Übersicht!I$11:I$26),)</f>
        <v>0</v>
      </c>
      <c r="AE120" s="216" t="str">
        <f t="shared" si="3"/>
        <v/>
      </c>
      <c r="AF120" s="206" t="str">
        <f>IF(OR(ISBLANK(F120),
AND(
ISBLANK(E120),
NOT(ISNUMBER(E120))
)),
"",
IF(
E120&lt;=Schwierigkeitsstufen!J$3,
Schwierigkeitsstufen!K$3,
Schwierigkeitsstufen!K$2
))</f>
        <v/>
      </c>
    </row>
    <row r="121" spans="1:32" s="50" customFormat="1" ht="15" x14ac:dyDescent="0.2">
      <c r="A121" s="46"/>
      <c r="B121" s="46"/>
      <c r="C121" s="48"/>
      <c r="D121" s="48"/>
      <c r="E121" s="47"/>
      <c r="F121" s="48"/>
      <c r="G121" s="48"/>
      <c r="H121" s="170" t="str">
        <f>IF(ISBLANK(G121)," ",IF(LOOKUP(G121,MannschaftsNrListe,Mannschaften!B$4:B$53)&lt;&gt;0,LOOKUP(G121,MannschaftsNrListe,Mannschaften!B$4:B$53),""))</f>
        <v xml:space="preserve"> </v>
      </c>
      <c r="I121" s="48"/>
      <c r="J121" s="48"/>
      <c r="K121" s="48"/>
      <c r="L121" s="48"/>
      <c r="M121" s="48"/>
      <c r="N121" s="48"/>
      <c r="O121" s="48"/>
      <c r="P121" s="48"/>
      <c r="Q121" s="48"/>
      <c r="R121" s="48"/>
      <c r="S121" s="48"/>
      <c r="T121" s="48"/>
      <c r="U121" s="48"/>
      <c r="V121" s="48"/>
      <c r="W121" s="48"/>
      <c r="X121" s="48"/>
      <c r="Y121" s="48"/>
      <c r="Z121" s="48"/>
      <c r="AA121" s="49"/>
      <c r="AB121" s="142">
        <f t="shared" si="2"/>
        <v>0</v>
      </c>
      <c r="AC121" s="142">
        <f>IF(NOT(ISBLANK(F121)),LOOKUP(F121,EWKNrListe,Übersicht!D$11:D$26),0)</f>
        <v>0</v>
      </c>
      <c r="AD121" s="142">
        <f>IF(AND(NOT(ISBLANK(G121)),ISNUMBER(H121)),LOOKUP(H121,WKNrListe,Übersicht!I$11:I$26),)</f>
        <v>0</v>
      </c>
      <c r="AE121" s="216" t="str">
        <f t="shared" si="3"/>
        <v/>
      </c>
      <c r="AF121" s="206" t="str">
        <f>IF(OR(ISBLANK(F121),
AND(
ISBLANK(E121),
NOT(ISNUMBER(E121))
)),
"",
IF(
E121&lt;=Schwierigkeitsstufen!J$3,
Schwierigkeitsstufen!K$3,
Schwierigkeitsstufen!K$2
))</f>
        <v/>
      </c>
    </row>
    <row r="122" spans="1:32" s="50" customFormat="1" ht="15" x14ac:dyDescent="0.2">
      <c r="A122" s="46"/>
      <c r="B122" s="46"/>
      <c r="C122" s="48"/>
      <c r="D122" s="48"/>
      <c r="E122" s="47"/>
      <c r="F122" s="48"/>
      <c r="G122" s="48"/>
      <c r="H122" s="170" t="str">
        <f>IF(ISBLANK(G122)," ",IF(LOOKUP(G122,MannschaftsNrListe,Mannschaften!B$4:B$53)&lt;&gt;0,LOOKUP(G122,MannschaftsNrListe,Mannschaften!B$4:B$53),""))</f>
        <v xml:space="preserve"> </v>
      </c>
      <c r="I122" s="48"/>
      <c r="J122" s="48"/>
      <c r="K122" s="48"/>
      <c r="L122" s="48"/>
      <c r="M122" s="48"/>
      <c r="N122" s="48"/>
      <c r="O122" s="48"/>
      <c r="P122" s="48"/>
      <c r="Q122" s="48"/>
      <c r="R122" s="48"/>
      <c r="S122" s="48"/>
      <c r="T122" s="48"/>
      <c r="U122" s="48"/>
      <c r="V122" s="48"/>
      <c r="W122" s="48"/>
      <c r="X122" s="48"/>
      <c r="Y122" s="48"/>
      <c r="Z122" s="48"/>
      <c r="AA122" s="49"/>
      <c r="AB122" s="142">
        <f t="shared" si="2"/>
        <v>0</v>
      </c>
      <c r="AC122" s="142">
        <f>IF(NOT(ISBLANK(F122)),LOOKUP(F122,EWKNrListe,Übersicht!D$11:D$26),0)</f>
        <v>0</v>
      </c>
      <c r="AD122" s="142">
        <f>IF(AND(NOT(ISBLANK(G122)),ISNUMBER(H122)),LOOKUP(H122,WKNrListe,Übersicht!I$11:I$26),)</f>
        <v>0</v>
      </c>
      <c r="AE122" s="216" t="str">
        <f t="shared" si="3"/>
        <v/>
      </c>
      <c r="AF122" s="206" t="str">
        <f>IF(OR(ISBLANK(F122),
AND(
ISBLANK(E122),
NOT(ISNUMBER(E122))
)),
"",
IF(
E122&lt;=Schwierigkeitsstufen!J$3,
Schwierigkeitsstufen!K$3,
Schwierigkeitsstufen!K$2
))</f>
        <v/>
      </c>
    </row>
    <row r="123" spans="1:32" s="50" customFormat="1" ht="15" x14ac:dyDescent="0.2">
      <c r="A123" s="46"/>
      <c r="B123" s="46"/>
      <c r="C123" s="48"/>
      <c r="D123" s="48"/>
      <c r="E123" s="47"/>
      <c r="F123" s="48"/>
      <c r="G123" s="48"/>
      <c r="H123" s="170" t="str">
        <f>IF(ISBLANK(G123)," ",IF(LOOKUP(G123,MannschaftsNrListe,Mannschaften!B$4:B$53)&lt;&gt;0,LOOKUP(G123,MannschaftsNrListe,Mannschaften!B$4:B$53),""))</f>
        <v xml:space="preserve"> </v>
      </c>
      <c r="I123" s="48"/>
      <c r="J123" s="48"/>
      <c r="K123" s="48"/>
      <c r="L123" s="48"/>
      <c r="M123" s="48"/>
      <c r="N123" s="48"/>
      <c r="O123" s="48"/>
      <c r="P123" s="48"/>
      <c r="Q123" s="48"/>
      <c r="R123" s="48"/>
      <c r="S123" s="48"/>
      <c r="T123" s="48"/>
      <c r="U123" s="48"/>
      <c r="V123" s="48"/>
      <c r="W123" s="48"/>
      <c r="X123" s="48"/>
      <c r="Y123" s="48"/>
      <c r="Z123" s="48"/>
      <c r="AA123" s="49"/>
      <c r="AB123" s="142">
        <f t="shared" si="2"/>
        <v>0</v>
      </c>
      <c r="AC123" s="142">
        <f>IF(NOT(ISBLANK(F123)),LOOKUP(F123,EWKNrListe,Übersicht!D$11:D$26),0)</f>
        <v>0</v>
      </c>
      <c r="AD123" s="142">
        <f>IF(AND(NOT(ISBLANK(G123)),ISNUMBER(H123)),LOOKUP(H123,WKNrListe,Übersicht!I$11:I$26),)</f>
        <v>0</v>
      </c>
      <c r="AE123" s="216" t="str">
        <f t="shared" si="3"/>
        <v/>
      </c>
      <c r="AF123" s="206" t="str">
        <f>IF(OR(ISBLANK(F123),
AND(
ISBLANK(E123),
NOT(ISNUMBER(E123))
)),
"",
IF(
E123&lt;=Schwierigkeitsstufen!J$3,
Schwierigkeitsstufen!K$3,
Schwierigkeitsstufen!K$2
))</f>
        <v/>
      </c>
    </row>
    <row r="124" spans="1:32" s="50" customFormat="1" ht="15" x14ac:dyDescent="0.2">
      <c r="A124" s="46"/>
      <c r="B124" s="46"/>
      <c r="C124" s="48"/>
      <c r="D124" s="48"/>
      <c r="E124" s="47"/>
      <c r="F124" s="48"/>
      <c r="G124" s="48"/>
      <c r="H124" s="170" t="str">
        <f>IF(ISBLANK(G124)," ",IF(LOOKUP(G124,MannschaftsNrListe,Mannschaften!B$4:B$53)&lt;&gt;0,LOOKUP(G124,MannschaftsNrListe,Mannschaften!B$4:B$53),""))</f>
        <v xml:space="preserve"> </v>
      </c>
      <c r="I124" s="48"/>
      <c r="J124" s="48"/>
      <c r="K124" s="48"/>
      <c r="L124" s="48"/>
      <c r="M124" s="48"/>
      <c r="N124" s="48"/>
      <c r="O124" s="48"/>
      <c r="P124" s="48"/>
      <c r="Q124" s="48"/>
      <c r="R124" s="48"/>
      <c r="S124" s="48"/>
      <c r="T124" s="48"/>
      <c r="U124" s="48"/>
      <c r="V124" s="48"/>
      <c r="W124" s="48"/>
      <c r="X124" s="48"/>
      <c r="Y124" s="48"/>
      <c r="Z124" s="48"/>
      <c r="AA124" s="49"/>
      <c r="AB124" s="142">
        <f t="shared" si="2"/>
        <v>0</v>
      </c>
      <c r="AC124" s="142">
        <f>IF(NOT(ISBLANK(F124)),LOOKUP(F124,EWKNrListe,Übersicht!D$11:D$26),0)</f>
        <v>0</v>
      </c>
      <c r="AD124" s="142">
        <f>IF(AND(NOT(ISBLANK(G124)),ISNUMBER(H124)),LOOKUP(H124,WKNrListe,Übersicht!I$11:I$26),)</f>
        <v>0</v>
      </c>
      <c r="AE124" s="216" t="str">
        <f t="shared" si="3"/>
        <v/>
      </c>
      <c r="AF124" s="206" t="str">
        <f>IF(OR(ISBLANK(F124),
AND(
ISBLANK(E124),
NOT(ISNUMBER(E124))
)),
"",
IF(
E124&lt;=Schwierigkeitsstufen!J$3,
Schwierigkeitsstufen!K$3,
Schwierigkeitsstufen!K$2
))</f>
        <v/>
      </c>
    </row>
    <row r="125" spans="1:32" s="50" customFormat="1" ht="15" x14ac:dyDescent="0.2">
      <c r="A125" s="46"/>
      <c r="B125" s="46"/>
      <c r="C125" s="48"/>
      <c r="D125" s="48"/>
      <c r="E125" s="47"/>
      <c r="F125" s="48"/>
      <c r="G125" s="48"/>
      <c r="H125" s="170" t="str">
        <f>IF(ISBLANK(G125)," ",IF(LOOKUP(G125,MannschaftsNrListe,Mannschaften!B$4:B$53)&lt;&gt;0,LOOKUP(G125,MannschaftsNrListe,Mannschaften!B$4:B$53),""))</f>
        <v xml:space="preserve"> </v>
      </c>
      <c r="I125" s="48"/>
      <c r="J125" s="48"/>
      <c r="K125" s="48"/>
      <c r="L125" s="48"/>
      <c r="M125" s="48"/>
      <c r="N125" s="48"/>
      <c r="O125" s="48"/>
      <c r="P125" s="48"/>
      <c r="Q125" s="48"/>
      <c r="R125" s="48"/>
      <c r="S125" s="48"/>
      <c r="T125" s="48"/>
      <c r="U125" s="48"/>
      <c r="V125" s="48"/>
      <c r="W125" s="48"/>
      <c r="X125" s="48"/>
      <c r="Y125" s="48"/>
      <c r="Z125" s="48"/>
      <c r="AA125" s="49"/>
      <c r="AB125" s="142">
        <f t="shared" si="2"/>
        <v>0</v>
      </c>
      <c r="AC125" s="142">
        <f>IF(NOT(ISBLANK(F125)),LOOKUP(F125,EWKNrListe,Übersicht!D$11:D$26),0)</f>
        <v>0</v>
      </c>
      <c r="AD125" s="142">
        <f>IF(AND(NOT(ISBLANK(G125)),ISNUMBER(H125)),LOOKUP(H125,WKNrListe,Übersicht!I$11:I$26),)</f>
        <v>0</v>
      </c>
      <c r="AE125" s="216" t="str">
        <f t="shared" si="3"/>
        <v/>
      </c>
      <c r="AF125" s="206" t="str">
        <f>IF(OR(ISBLANK(F125),
AND(
ISBLANK(E125),
NOT(ISNUMBER(E125))
)),
"",
IF(
E125&lt;=Schwierigkeitsstufen!J$3,
Schwierigkeitsstufen!K$3,
Schwierigkeitsstufen!K$2
))</f>
        <v/>
      </c>
    </row>
    <row r="126" spans="1:32" s="50" customFormat="1" ht="15" x14ac:dyDescent="0.2">
      <c r="A126" s="46"/>
      <c r="B126" s="46"/>
      <c r="C126" s="48"/>
      <c r="D126" s="48"/>
      <c r="E126" s="47"/>
      <c r="F126" s="48"/>
      <c r="G126" s="48"/>
      <c r="H126" s="170" t="str">
        <f>IF(ISBLANK(G126)," ",IF(LOOKUP(G126,MannschaftsNrListe,Mannschaften!B$4:B$53)&lt;&gt;0,LOOKUP(G126,MannschaftsNrListe,Mannschaften!B$4:B$53),""))</f>
        <v xml:space="preserve"> </v>
      </c>
      <c r="I126" s="48"/>
      <c r="J126" s="48"/>
      <c r="K126" s="48"/>
      <c r="L126" s="48"/>
      <c r="M126" s="48"/>
      <c r="N126" s="48"/>
      <c r="O126" s="48"/>
      <c r="P126" s="48"/>
      <c r="Q126" s="48"/>
      <c r="R126" s="48"/>
      <c r="S126" s="48"/>
      <c r="T126" s="48"/>
      <c r="U126" s="48"/>
      <c r="V126" s="48"/>
      <c r="W126" s="48"/>
      <c r="X126" s="48"/>
      <c r="Y126" s="48"/>
      <c r="Z126" s="48"/>
      <c r="AA126" s="49"/>
      <c r="AB126" s="142">
        <f t="shared" si="2"/>
        <v>0</v>
      </c>
      <c r="AC126" s="142">
        <f>IF(NOT(ISBLANK(F126)),LOOKUP(F126,EWKNrListe,Übersicht!D$11:D$26),0)</f>
        <v>0</v>
      </c>
      <c r="AD126" s="142">
        <f>IF(AND(NOT(ISBLANK(G126)),ISNUMBER(H126)),LOOKUP(H126,WKNrListe,Übersicht!I$11:I$26),)</f>
        <v>0</v>
      </c>
      <c r="AE126" s="216" t="str">
        <f t="shared" si="3"/>
        <v/>
      </c>
      <c r="AF126" s="206" t="str">
        <f>IF(OR(ISBLANK(F126),
AND(
ISBLANK(E126),
NOT(ISNUMBER(E126))
)),
"",
IF(
E126&lt;=Schwierigkeitsstufen!J$3,
Schwierigkeitsstufen!K$3,
Schwierigkeitsstufen!K$2
))</f>
        <v/>
      </c>
    </row>
    <row r="127" spans="1:32" s="50" customFormat="1" ht="15" x14ac:dyDescent="0.2">
      <c r="A127" s="46"/>
      <c r="B127" s="46"/>
      <c r="C127" s="48"/>
      <c r="D127" s="48"/>
      <c r="E127" s="47"/>
      <c r="F127" s="48"/>
      <c r="G127" s="48"/>
      <c r="H127" s="170" t="str">
        <f>IF(ISBLANK(G127)," ",IF(LOOKUP(G127,MannschaftsNrListe,Mannschaften!B$4:B$53)&lt;&gt;0,LOOKUP(G127,MannschaftsNrListe,Mannschaften!B$4:B$53),""))</f>
        <v xml:space="preserve"> </v>
      </c>
      <c r="I127" s="48"/>
      <c r="J127" s="48"/>
      <c r="K127" s="48"/>
      <c r="L127" s="48"/>
      <c r="M127" s="48"/>
      <c r="N127" s="48"/>
      <c r="O127" s="48"/>
      <c r="P127" s="48"/>
      <c r="Q127" s="48"/>
      <c r="R127" s="48"/>
      <c r="S127" s="48"/>
      <c r="T127" s="48"/>
      <c r="U127" s="48"/>
      <c r="V127" s="48"/>
      <c r="W127" s="48"/>
      <c r="X127" s="48"/>
      <c r="Y127" s="48"/>
      <c r="Z127" s="48"/>
      <c r="AA127" s="49"/>
      <c r="AB127" s="142">
        <f t="shared" si="2"/>
        <v>0</v>
      </c>
      <c r="AC127" s="142">
        <f>IF(NOT(ISBLANK(F127)),LOOKUP(F127,EWKNrListe,Übersicht!D$11:D$26),0)</f>
        <v>0</v>
      </c>
      <c r="AD127" s="142">
        <f>IF(AND(NOT(ISBLANK(G127)),ISNUMBER(H127)),LOOKUP(H127,WKNrListe,Übersicht!I$11:I$26),)</f>
        <v>0</v>
      </c>
      <c r="AE127" s="216" t="str">
        <f t="shared" si="3"/>
        <v/>
      </c>
      <c r="AF127" s="206" t="str">
        <f>IF(OR(ISBLANK(F127),
AND(
ISBLANK(E127),
NOT(ISNUMBER(E127))
)),
"",
IF(
E127&lt;=Schwierigkeitsstufen!J$3,
Schwierigkeitsstufen!K$3,
Schwierigkeitsstufen!K$2
))</f>
        <v/>
      </c>
    </row>
    <row r="128" spans="1:32" s="50" customFormat="1" ht="15" x14ac:dyDescent="0.2">
      <c r="A128" s="46"/>
      <c r="B128" s="46"/>
      <c r="C128" s="48"/>
      <c r="D128" s="48"/>
      <c r="E128" s="47"/>
      <c r="F128" s="48"/>
      <c r="G128" s="48"/>
      <c r="H128" s="170" t="str">
        <f>IF(ISBLANK(G128)," ",IF(LOOKUP(G128,MannschaftsNrListe,Mannschaften!B$4:B$53)&lt;&gt;0,LOOKUP(G128,MannschaftsNrListe,Mannschaften!B$4:B$53),""))</f>
        <v xml:space="preserve"> </v>
      </c>
      <c r="I128" s="48"/>
      <c r="J128" s="48"/>
      <c r="K128" s="48"/>
      <c r="L128" s="48"/>
      <c r="M128" s="48"/>
      <c r="N128" s="48"/>
      <c r="O128" s="48"/>
      <c r="P128" s="48"/>
      <c r="Q128" s="48"/>
      <c r="R128" s="48"/>
      <c r="S128" s="48"/>
      <c r="T128" s="48"/>
      <c r="U128" s="48"/>
      <c r="V128" s="48"/>
      <c r="W128" s="48"/>
      <c r="X128" s="48"/>
      <c r="Y128" s="48"/>
      <c r="Z128" s="48"/>
      <c r="AA128" s="49"/>
      <c r="AB128" s="142">
        <f t="shared" si="2"/>
        <v>0</v>
      </c>
      <c r="AC128" s="142">
        <f>IF(NOT(ISBLANK(F128)),LOOKUP(F128,EWKNrListe,Übersicht!D$11:D$26),0)</f>
        <v>0</v>
      </c>
      <c r="AD128" s="142">
        <f>IF(AND(NOT(ISBLANK(G128)),ISNUMBER(H128)),LOOKUP(H128,WKNrListe,Übersicht!I$11:I$26),)</f>
        <v>0</v>
      </c>
      <c r="AE128" s="216" t="str">
        <f t="shared" si="3"/>
        <v/>
      </c>
      <c r="AF128" s="206" t="str">
        <f>IF(OR(ISBLANK(F128),
AND(
ISBLANK(E128),
NOT(ISNUMBER(E128))
)),
"",
IF(
E128&lt;=Schwierigkeitsstufen!J$3,
Schwierigkeitsstufen!K$3,
Schwierigkeitsstufen!K$2
))</f>
        <v/>
      </c>
    </row>
    <row r="129" spans="1:32" s="50" customFormat="1" ht="15" x14ac:dyDescent="0.2">
      <c r="A129" s="46"/>
      <c r="B129" s="46"/>
      <c r="C129" s="48"/>
      <c r="D129" s="48"/>
      <c r="E129" s="47"/>
      <c r="F129" s="48"/>
      <c r="G129" s="48"/>
      <c r="H129" s="170" t="str">
        <f>IF(ISBLANK(G129)," ",IF(LOOKUP(G129,MannschaftsNrListe,Mannschaften!B$4:B$53)&lt;&gt;0,LOOKUP(G129,MannschaftsNrListe,Mannschaften!B$4:B$53),""))</f>
        <v xml:space="preserve"> </v>
      </c>
      <c r="I129" s="48"/>
      <c r="J129" s="48"/>
      <c r="K129" s="48"/>
      <c r="L129" s="48"/>
      <c r="M129" s="48"/>
      <c r="N129" s="48"/>
      <c r="O129" s="48"/>
      <c r="P129" s="48"/>
      <c r="Q129" s="48"/>
      <c r="R129" s="48"/>
      <c r="S129" s="48"/>
      <c r="T129" s="48"/>
      <c r="U129" s="48"/>
      <c r="V129" s="48"/>
      <c r="W129" s="48"/>
      <c r="X129" s="48"/>
      <c r="Y129" s="48"/>
      <c r="Z129" s="48"/>
      <c r="AA129" s="49"/>
      <c r="AB129" s="142">
        <f t="shared" si="2"/>
        <v>0</v>
      </c>
      <c r="AC129" s="142">
        <f>IF(NOT(ISBLANK(F129)),LOOKUP(F129,EWKNrListe,Übersicht!D$11:D$26),0)</f>
        <v>0</v>
      </c>
      <c r="AD129" s="142">
        <f>IF(AND(NOT(ISBLANK(G129)),ISNUMBER(H129)),LOOKUP(H129,WKNrListe,Übersicht!I$11:I$26),)</f>
        <v>0</v>
      </c>
      <c r="AE129" s="216" t="str">
        <f t="shared" si="3"/>
        <v/>
      </c>
      <c r="AF129" s="206" t="str">
        <f>IF(OR(ISBLANK(F129),
AND(
ISBLANK(E129),
NOT(ISNUMBER(E129))
)),
"",
IF(
E129&lt;=Schwierigkeitsstufen!J$3,
Schwierigkeitsstufen!K$3,
Schwierigkeitsstufen!K$2
))</f>
        <v/>
      </c>
    </row>
    <row r="130" spans="1:32" s="50" customFormat="1" ht="15" x14ac:dyDescent="0.2">
      <c r="A130" s="46"/>
      <c r="B130" s="46"/>
      <c r="C130" s="48"/>
      <c r="D130" s="48"/>
      <c r="E130" s="47"/>
      <c r="F130" s="48"/>
      <c r="G130" s="48"/>
      <c r="H130" s="170" t="str">
        <f>IF(ISBLANK(G130)," ",IF(LOOKUP(G130,MannschaftsNrListe,Mannschaften!B$4:B$53)&lt;&gt;0,LOOKUP(G130,MannschaftsNrListe,Mannschaften!B$4:B$53),""))</f>
        <v xml:space="preserve"> </v>
      </c>
      <c r="I130" s="48"/>
      <c r="J130" s="48"/>
      <c r="K130" s="48"/>
      <c r="L130" s="48"/>
      <c r="M130" s="48"/>
      <c r="N130" s="48"/>
      <c r="O130" s="48"/>
      <c r="P130" s="48"/>
      <c r="Q130" s="48"/>
      <c r="R130" s="48"/>
      <c r="S130" s="48"/>
      <c r="T130" s="48"/>
      <c r="U130" s="48"/>
      <c r="V130" s="48"/>
      <c r="W130" s="48"/>
      <c r="X130" s="48"/>
      <c r="Y130" s="48"/>
      <c r="Z130" s="48"/>
      <c r="AA130" s="49"/>
      <c r="AB130" s="142">
        <f t="shared" si="2"/>
        <v>0</v>
      </c>
      <c r="AC130" s="142">
        <f>IF(NOT(ISBLANK(F130)),LOOKUP(F130,EWKNrListe,Übersicht!D$11:D$26),0)</f>
        <v>0</v>
      </c>
      <c r="AD130" s="142">
        <f>IF(AND(NOT(ISBLANK(G130)),ISNUMBER(H130)),LOOKUP(H130,WKNrListe,Übersicht!I$11:I$26),)</f>
        <v>0</v>
      </c>
      <c r="AE130" s="216" t="str">
        <f t="shared" si="3"/>
        <v/>
      </c>
      <c r="AF130" s="206" t="str">
        <f>IF(OR(ISBLANK(F130),
AND(
ISBLANK(E130),
NOT(ISNUMBER(E130))
)),
"",
IF(
E130&lt;=Schwierigkeitsstufen!J$3,
Schwierigkeitsstufen!K$3,
Schwierigkeitsstufen!K$2
))</f>
        <v/>
      </c>
    </row>
    <row r="131" spans="1:32" s="50" customFormat="1" ht="15" x14ac:dyDescent="0.2">
      <c r="A131" s="46"/>
      <c r="B131" s="46"/>
      <c r="C131" s="48"/>
      <c r="D131" s="48"/>
      <c r="E131" s="47"/>
      <c r="F131" s="48"/>
      <c r="G131" s="48"/>
      <c r="H131" s="170" t="str">
        <f>IF(ISBLANK(G131)," ",IF(LOOKUP(G131,MannschaftsNrListe,Mannschaften!B$4:B$53)&lt;&gt;0,LOOKUP(G131,MannschaftsNrListe,Mannschaften!B$4:B$53),""))</f>
        <v xml:space="preserve"> </v>
      </c>
      <c r="I131" s="48"/>
      <c r="J131" s="48"/>
      <c r="K131" s="48"/>
      <c r="L131" s="48"/>
      <c r="M131" s="48"/>
      <c r="N131" s="48"/>
      <c r="O131" s="48"/>
      <c r="P131" s="48"/>
      <c r="Q131" s="48"/>
      <c r="R131" s="48"/>
      <c r="S131" s="48"/>
      <c r="T131" s="48"/>
      <c r="U131" s="48"/>
      <c r="V131" s="48"/>
      <c r="W131" s="48"/>
      <c r="X131" s="48"/>
      <c r="Y131" s="48"/>
      <c r="Z131" s="48"/>
      <c r="AA131" s="49"/>
      <c r="AB131" s="142">
        <f t="shared" si="2"/>
        <v>0</v>
      </c>
      <c r="AC131" s="142">
        <f>IF(NOT(ISBLANK(F131)),LOOKUP(F131,EWKNrListe,Übersicht!D$11:D$26),0)</f>
        <v>0</v>
      </c>
      <c r="AD131" s="142">
        <f>IF(AND(NOT(ISBLANK(G131)),ISNUMBER(H131)),LOOKUP(H131,WKNrListe,Übersicht!I$11:I$26),)</f>
        <v>0</v>
      </c>
      <c r="AE131" s="216" t="str">
        <f t="shared" si="3"/>
        <v/>
      </c>
      <c r="AF131" s="206" t="str">
        <f>IF(OR(ISBLANK(F131),
AND(
ISBLANK(E131),
NOT(ISNUMBER(E131))
)),
"",
IF(
E131&lt;=Schwierigkeitsstufen!J$3,
Schwierigkeitsstufen!K$3,
Schwierigkeitsstufen!K$2
))</f>
        <v/>
      </c>
    </row>
    <row r="132" spans="1:32" s="50" customFormat="1" ht="15" x14ac:dyDescent="0.2">
      <c r="A132" s="46"/>
      <c r="B132" s="46"/>
      <c r="C132" s="48"/>
      <c r="D132" s="48"/>
      <c r="E132" s="47"/>
      <c r="F132" s="48"/>
      <c r="G132" s="48"/>
      <c r="H132" s="170" t="str">
        <f>IF(ISBLANK(G132)," ",IF(LOOKUP(G132,MannschaftsNrListe,Mannschaften!B$4:B$53)&lt;&gt;0,LOOKUP(G132,MannschaftsNrListe,Mannschaften!B$4:B$53),""))</f>
        <v xml:space="preserve"> </v>
      </c>
      <c r="I132" s="48"/>
      <c r="J132" s="48"/>
      <c r="K132" s="48"/>
      <c r="L132" s="48"/>
      <c r="M132" s="48"/>
      <c r="N132" s="48"/>
      <c r="O132" s="48"/>
      <c r="P132" s="48"/>
      <c r="Q132" s="48"/>
      <c r="R132" s="48"/>
      <c r="S132" s="48"/>
      <c r="T132" s="48"/>
      <c r="U132" s="48"/>
      <c r="V132" s="48"/>
      <c r="W132" s="48"/>
      <c r="X132" s="48"/>
      <c r="Y132" s="48"/>
      <c r="Z132" s="48"/>
      <c r="AA132" s="49"/>
      <c r="AB132" s="142">
        <f t="shared" si="2"/>
        <v>0</v>
      </c>
      <c r="AC132" s="142">
        <f>IF(NOT(ISBLANK(F132)),LOOKUP(F132,EWKNrListe,Übersicht!D$11:D$26),0)</f>
        <v>0</v>
      </c>
      <c r="AD132" s="142">
        <f>IF(AND(NOT(ISBLANK(G132)),ISNUMBER(H132)),LOOKUP(H132,WKNrListe,Übersicht!I$11:I$26),)</f>
        <v>0</v>
      </c>
      <c r="AE132" s="216" t="str">
        <f t="shared" si="3"/>
        <v/>
      </c>
      <c r="AF132" s="206" t="str">
        <f>IF(OR(ISBLANK(F132),
AND(
ISBLANK(E132),
NOT(ISNUMBER(E132))
)),
"",
IF(
E132&lt;=Schwierigkeitsstufen!J$3,
Schwierigkeitsstufen!K$3,
Schwierigkeitsstufen!K$2
))</f>
        <v/>
      </c>
    </row>
    <row r="133" spans="1:32" s="50" customFormat="1" ht="15" x14ac:dyDescent="0.2">
      <c r="A133" s="46"/>
      <c r="B133" s="46"/>
      <c r="C133" s="48"/>
      <c r="D133" s="48"/>
      <c r="E133" s="47"/>
      <c r="F133" s="48"/>
      <c r="G133" s="48"/>
      <c r="H133" s="170" t="str">
        <f>IF(ISBLANK(G133)," ",IF(LOOKUP(G133,MannschaftsNrListe,Mannschaften!B$4:B$53)&lt;&gt;0,LOOKUP(G133,MannschaftsNrListe,Mannschaften!B$4:B$53),""))</f>
        <v xml:space="preserve"> </v>
      </c>
      <c r="I133" s="48"/>
      <c r="J133" s="48"/>
      <c r="K133" s="48"/>
      <c r="L133" s="48"/>
      <c r="M133" s="48"/>
      <c r="N133" s="48"/>
      <c r="O133" s="48"/>
      <c r="P133" s="48"/>
      <c r="Q133" s="48"/>
      <c r="R133" s="48"/>
      <c r="S133" s="48"/>
      <c r="T133" s="48"/>
      <c r="U133" s="48"/>
      <c r="V133" s="48"/>
      <c r="W133" s="48"/>
      <c r="X133" s="48"/>
      <c r="Y133" s="48"/>
      <c r="Z133" s="48"/>
      <c r="AA133" s="49"/>
      <c r="AB133" s="142">
        <f t="shared" si="2"/>
        <v>0</v>
      </c>
      <c r="AC133" s="142">
        <f>IF(NOT(ISBLANK(F133)),LOOKUP(F133,EWKNrListe,Übersicht!D$11:D$26),0)</f>
        <v>0</v>
      </c>
      <c r="AD133" s="142">
        <f>IF(AND(NOT(ISBLANK(G133)),ISNUMBER(H133)),LOOKUP(H133,WKNrListe,Übersicht!I$11:I$26),)</f>
        <v>0</v>
      </c>
      <c r="AE133" s="216" t="str">
        <f t="shared" si="3"/>
        <v/>
      </c>
      <c r="AF133" s="206" t="str">
        <f>IF(OR(ISBLANK(F133),
AND(
ISBLANK(E133),
NOT(ISNUMBER(E133))
)),
"",
IF(
E133&lt;=Schwierigkeitsstufen!J$3,
Schwierigkeitsstufen!K$3,
Schwierigkeitsstufen!K$2
))</f>
        <v/>
      </c>
    </row>
    <row r="134" spans="1:32" s="50" customFormat="1" ht="15" x14ac:dyDescent="0.2">
      <c r="A134" s="46"/>
      <c r="B134" s="46"/>
      <c r="C134" s="48"/>
      <c r="D134" s="48"/>
      <c r="E134" s="47"/>
      <c r="F134" s="48"/>
      <c r="G134" s="48"/>
      <c r="H134" s="170" t="str">
        <f>IF(ISBLANK(G134)," ",IF(LOOKUP(G134,MannschaftsNrListe,Mannschaften!B$4:B$53)&lt;&gt;0,LOOKUP(G134,MannschaftsNrListe,Mannschaften!B$4:B$53),""))</f>
        <v xml:space="preserve"> </v>
      </c>
      <c r="I134" s="48"/>
      <c r="J134" s="48"/>
      <c r="K134" s="48"/>
      <c r="L134" s="48"/>
      <c r="M134" s="48"/>
      <c r="N134" s="48"/>
      <c r="O134" s="48"/>
      <c r="P134" s="48"/>
      <c r="Q134" s="48"/>
      <c r="R134" s="48"/>
      <c r="S134" s="48"/>
      <c r="T134" s="48"/>
      <c r="U134" s="48"/>
      <c r="V134" s="48"/>
      <c r="W134" s="48"/>
      <c r="X134" s="48"/>
      <c r="Y134" s="48"/>
      <c r="Z134" s="48"/>
      <c r="AA134" s="49"/>
      <c r="AB134" s="142">
        <f t="shared" ref="AB134:AB197" si="4">COUNTIF(I134:Z134,"&gt;''")</f>
        <v>0</v>
      </c>
      <c r="AC134" s="142">
        <f>IF(NOT(ISBLANK(F134)),LOOKUP(F134,EWKNrListe,Übersicht!D$11:D$26),0)</f>
        <v>0</v>
      </c>
      <c r="AD134" s="142">
        <f>IF(AND(NOT(ISBLANK(G134)),ISNUMBER(H134)),LOOKUP(H134,WKNrListe,Übersicht!I$11:I$26),)</f>
        <v>0</v>
      </c>
      <c r="AE134" s="216" t="str">
        <f t="shared" si="3"/>
        <v/>
      </c>
      <c r="AF134" s="206" t="str">
        <f>IF(OR(ISBLANK(F134),
AND(
ISBLANK(E134),
NOT(ISNUMBER(E134))
)),
"",
IF(
E134&lt;=Schwierigkeitsstufen!J$3,
Schwierigkeitsstufen!K$3,
Schwierigkeitsstufen!K$2
))</f>
        <v/>
      </c>
    </row>
    <row r="135" spans="1:32" s="50" customFormat="1" ht="15" x14ac:dyDescent="0.2">
      <c r="A135" s="46"/>
      <c r="B135" s="46"/>
      <c r="C135" s="48"/>
      <c r="D135" s="48"/>
      <c r="E135" s="47"/>
      <c r="F135" s="48"/>
      <c r="G135" s="48"/>
      <c r="H135" s="170" t="str">
        <f>IF(ISBLANK(G135)," ",IF(LOOKUP(G135,MannschaftsNrListe,Mannschaften!B$4:B$53)&lt;&gt;0,LOOKUP(G135,MannschaftsNrListe,Mannschaften!B$4:B$53),""))</f>
        <v xml:space="preserve"> </v>
      </c>
      <c r="I135" s="48"/>
      <c r="J135" s="48"/>
      <c r="K135" s="48"/>
      <c r="L135" s="48"/>
      <c r="M135" s="48"/>
      <c r="N135" s="48"/>
      <c r="O135" s="48"/>
      <c r="P135" s="48"/>
      <c r="Q135" s="48"/>
      <c r="R135" s="48"/>
      <c r="S135" s="48"/>
      <c r="T135" s="48"/>
      <c r="U135" s="48"/>
      <c r="V135" s="48"/>
      <c r="W135" s="48"/>
      <c r="X135" s="48"/>
      <c r="Y135" s="48"/>
      <c r="Z135" s="48"/>
      <c r="AA135" s="49"/>
      <c r="AB135" s="142">
        <f t="shared" si="4"/>
        <v>0</v>
      </c>
      <c r="AC135" s="142">
        <f>IF(NOT(ISBLANK(F135)),LOOKUP(F135,EWKNrListe,Übersicht!D$11:D$26),0)</f>
        <v>0</v>
      </c>
      <c r="AD135" s="142">
        <f>IF(AND(NOT(ISBLANK(G135)),ISNUMBER(H135)),LOOKUP(H135,WKNrListe,Übersicht!I$11:I$26),)</f>
        <v>0</v>
      </c>
      <c r="AE135" s="216" t="str">
        <f t="shared" ref="AE135:AE198" si="5">IF(
 AND(
  OR(
   ISTEXT(A135),
   ISTEXT(B135),NOT(ISBLANK(D135)),
   NOT(ISBLANK(E135)),
   NOT(ISBLANK(F135)),
   NOT(ISBLANK(G135))
  ),
  OR(
   ISBLANK(A135),
   ISBLANK(B135),
   ISBLANK(E135),ISBLANK(D135),
   AND(
    ISBLANK(F135),
    ISBLANK(G135)
    ),
  AC135&gt;AB135
  )
 ),
 "unvollständig",
 IF(
  AND(
   NOT(
    ISBLANK(G135)
    ),
   NOT(ISNUMBER(H135))
  ),
  "Seite Mannschaften ausfüllen!",
  ""
 )
)</f>
        <v/>
      </c>
      <c r="AF135" s="206" t="str">
        <f>IF(OR(ISBLANK(F135),
AND(
ISBLANK(E135),
NOT(ISNUMBER(E135))
)),
"",
IF(
E135&lt;=Schwierigkeitsstufen!J$3,
Schwierigkeitsstufen!K$3,
Schwierigkeitsstufen!K$2
))</f>
        <v/>
      </c>
    </row>
    <row r="136" spans="1:32" s="50" customFormat="1" ht="15" x14ac:dyDescent="0.2">
      <c r="A136" s="46"/>
      <c r="B136" s="46"/>
      <c r="C136" s="48"/>
      <c r="D136" s="48"/>
      <c r="E136" s="47"/>
      <c r="F136" s="48"/>
      <c r="G136" s="48"/>
      <c r="H136" s="170" t="str">
        <f>IF(ISBLANK(G136)," ",IF(LOOKUP(G136,MannschaftsNrListe,Mannschaften!B$4:B$53)&lt;&gt;0,LOOKUP(G136,MannschaftsNrListe,Mannschaften!B$4:B$53),""))</f>
        <v xml:space="preserve"> </v>
      </c>
      <c r="I136" s="48"/>
      <c r="J136" s="48"/>
      <c r="K136" s="48"/>
      <c r="L136" s="48"/>
      <c r="M136" s="48"/>
      <c r="N136" s="48"/>
      <c r="O136" s="48"/>
      <c r="P136" s="48"/>
      <c r="Q136" s="48"/>
      <c r="R136" s="48"/>
      <c r="S136" s="48"/>
      <c r="T136" s="48"/>
      <c r="U136" s="48"/>
      <c r="V136" s="48"/>
      <c r="W136" s="48"/>
      <c r="X136" s="48"/>
      <c r="Y136" s="48"/>
      <c r="Z136" s="48"/>
      <c r="AA136" s="49"/>
      <c r="AB136" s="142">
        <f t="shared" si="4"/>
        <v>0</v>
      </c>
      <c r="AC136" s="142">
        <f>IF(NOT(ISBLANK(F136)),LOOKUP(F136,EWKNrListe,Übersicht!D$11:D$26),0)</f>
        <v>0</v>
      </c>
      <c r="AD136" s="142">
        <f>IF(AND(NOT(ISBLANK(G136)),ISNUMBER(H136)),LOOKUP(H136,WKNrListe,Übersicht!I$11:I$26),)</f>
        <v>0</v>
      </c>
      <c r="AE136" s="216" t="str">
        <f t="shared" si="5"/>
        <v/>
      </c>
      <c r="AF136" s="206" t="str">
        <f>IF(OR(ISBLANK(F136),
AND(
ISBLANK(E136),
NOT(ISNUMBER(E136))
)),
"",
IF(
E136&lt;=Schwierigkeitsstufen!J$3,
Schwierigkeitsstufen!K$3,
Schwierigkeitsstufen!K$2
))</f>
        <v/>
      </c>
    </row>
    <row r="137" spans="1:32" s="50" customFormat="1" ht="15" x14ac:dyDescent="0.2">
      <c r="A137" s="46"/>
      <c r="B137" s="46"/>
      <c r="C137" s="48"/>
      <c r="D137" s="48"/>
      <c r="E137" s="47"/>
      <c r="F137" s="48"/>
      <c r="G137" s="48"/>
      <c r="H137" s="170" t="str">
        <f>IF(ISBLANK(G137)," ",IF(LOOKUP(G137,MannschaftsNrListe,Mannschaften!B$4:B$53)&lt;&gt;0,LOOKUP(G137,MannschaftsNrListe,Mannschaften!B$4:B$53),""))</f>
        <v xml:space="preserve"> </v>
      </c>
      <c r="I137" s="48"/>
      <c r="J137" s="48"/>
      <c r="K137" s="48"/>
      <c r="L137" s="48"/>
      <c r="M137" s="48"/>
      <c r="N137" s="48"/>
      <c r="O137" s="48"/>
      <c r="P137" s="48"/>
      <c r="Q137" s="48"/>
      <c r="R137" s="48"/>
      <c r="S137" s="48"/>
      <c r="T137" s="48"/>
      <c r="U137" s="48"/>
      <c r="V137" s="48"/>
      <c r="W137" s="48"/>
      <c r="X137" s="48"/>
      <c r="Y137" s="48"/>
      <c r="Z137" s="48"/>
      <c r="AA137" s="49"/>
      <c r="AB137" s="142">
        <f t="shared" si="4"/>
        <v>0</v>
      </c>
      <c r="AC137" s="142">
        <f>IF(NOT(ISBLANK(F137)),LOOKUP(F137,EWKNrListe,Übersicht!D$11:D$26),0)</f>
        <v>0</v>
      </c>
      <c r="AD137" s="142">
        <f>IF(AND(NOT(ISBLANK(G137)),ISNUMBER(H137)),LOOKUP(H137,WKNrListe,Übersicht!I$11:I$26),)</f>
        <v>0</v>
      </c>
      <c r="AE137" s="216" t="str">
        <f t="shared" si="5"/>
        <v/>
      </c>
      <c r="AF137" s="206" t="str">
        <f>IF(OR(ISBLANK(F137),
AND(
ISBLANK(E137),
NOT(ISNUMBER(E137))
)),
"",
IF(
E137&lt;=Schwierigkeitsstufen!J$3,
Schwierigkeitsstufen!K$3,
Schwierigkeitsstufen!K$2
))</f>
        <v/>
      </c>
    </row>
    <row r="138" spans="1:32" s="50" customFormat="1" ht="15" x14ac:dyDescent="0.2">
      <c r="A138" s="46"/>
      <c r="B138" s="46"/>
      <c r="C138" s="48"/>
      <c r="D138" s="48"/>
      <c r="E138" s="47"/>
      <c r="F138" s="48"/>
      <c r="G138" s="48"/>
      <c r="H138" s="170" t="str">
        <f>IF(ISBLANK(G138)," ",IF(LOOKUP(G138,MannschaftsNrListe,Mannschaften!B$4:B$53)&lt;&gt;0,LOOKUP(G138,MannschaftsNrListe,Mannschaften!B$4:B$53),""))</f>
        <v xml:space="preserve"> </v>
      </c>
      <c r="I138" s="48"/>
      <c r="J138" s="48"/>
      <c r="K138" s="48"/>
      <c r="L138" s="48"/>
      <c r="M138" s="48"/>
      <c r="N138" s="48"/>
      <c r="O138" s="48"/>
      <c r="P138" s="48"/>
      <c r="Q138" s="48"/>
      <c r="R138" s="48"/>
      <c r="S138" s="48"/>
      <c r="T138" s="48"/>
      <c r="U138" s="48"/>
      <c r="V138" s="48"/>
      <c r="W138" s="48"/>
      <c r="X138" s="48"/>
      <c r="Y138" s="48"/>
      <c r="Z138" s="48"/>
      <c r="AA138" s="49"/>
      <c r="AB138" s="142">
        <f t="shared" si="4"/>
        <v>0</v>
      </c>
      <c r="AC138" s="142">
        <f>IF(NOT(ISBLANK(F138)),LOOKUP(F138,EWKNrListe,Übersicht!D$11:D$26),0)</f>
        <v>0</v>
      </c>
      <c r="AD138" s="142">
        <f>IF(AND(NOT(ISBLANK(G138)),ISNUMBER(H138)),LOOKUP(H138,WKNrListe,Übersicht!I$11:I$26),)</f>
        <v>0</v>
      </c>
      <c r="AE138" s="216" t="str">
        <f t="shared" si="5"/>
        <v/>
      </c>
      <c r="AF138" s="206" t="str">
        <f>IF(OR(ISBLANK(F138),
AND(
ISBLANK(E138),
NOT(ISNUMBER(E138))
)),
"",
IF(
E138&lt;=Schwierigkeitsstufen!J$3,
Schwierigkeitsstufen!K$3,
Schwierigkeitsstufen!K$2
))</f>
        <v/>
      </c>
    </row>
    <row r="139" spans="1:32" s="50" customFormat="1" ht="15" x14ac:dyDescent="0.2">
      <c r="A139" s="46"/>
      <c r="B139" s="46"/>
      <c r="C139" s="48"/>
      <c r="D139" s="48"/>
      <c r="E139" s="47"/>
      <c r="F139" s="48"/>
      <c r="G139" s="48"/>
      <c r="H139" s="170" t="str">
        <f>IF(ISBLANK(G139)," ",IF(LOOKUP(G139,MannschaftsNrListe,Mannschaften!B$4:B$53)&lt;&gt;0,LOOKUP(G139,MannschaftsNrListe,Mannschaften!B$4:B$53),""))</f>
        <v xml:space="preserve"> </v>
      </c>
      <c r="I139" s="48"/>
      <c r="J139" s="48"/>
      <c r="K139" s="48"/>
      <c r="L139" s="48"/>
      <c r="M139" s="48"/>
      <c r="N139" s="48"/>
      <c r="O139" s="48"/>
      <c r="P139" s="48"/>
      <c r="Q139" s="48"/>
      <c r="R139" s="48"/>
      <c r="S139" s="48"/>
      <c r="T139" s="48"/>
      <c r="U139" s="48"/>
      <c r="V139" s="48"/>
      <c r="W139" s="48"/>
      <c r="X139" s="48"/>
      <c r="Y139" s="48"/>
      <c r="Z139" s="48"/>
      <c r="AA139" s="49"/>
      <c r="AB139" s="142">
        <f t="shared" si="4"/>
        <v>0</v>
      </c>
      <c r="AC139" s="142">
        <f>IF(NOT(ISBLANK(F139)),LOOKUP(F139,EWKNrListe,Übersicht!D$11:D$26),0)</f>
        <v>0</v>
      </c>
      <c r="AD139" s="142">
        <f>IF(AND(NOT(ISBLANK(G139)),ISNUMBER(H139)),LOOKUP(H139,WKNrListe,Übersicht!I$11:I$26),)</f>
        <v>0</v>
      </c>
      <c r="AE139" s="216" t="str">
        <f t="shared" si="5"/>
        <v/>
      </c>
      <c r="AF139" s="206" t="str">
        <f>IF(OR(ISBLANK(F139),
AND(
ISBLANK(E139),
NOT(ISNUMBER(E139))
)),
"",
IF(
E139&lt;=Schwierigkeitsstufen!J$3,
Schwierigkeitsstufen!K$3,
Schwierigkeitsstufen!K$2
))</f>
        <v/>
      </c>
    </row>
    <row r="140" spans="1:32" s="50" customFormat="1" ht="15" x14ac:dyDescent="0.2">
      <c r="A140" s="46"/>
      <c r="B140" s="46"/>
      <c r="C140" s="48"/>
      <c r="D140" s="48"/>
      <c r="E140" s="47"/>
      <c r="F140" s="48"/>
      <c r="G140" s="48"/>
      <c r="H140" s="170" t="str">
        <f>IF(ISBLANK(G140)," ",IF(LOOKUP(G140,MannschaftsNrListe,Mannschaften!B$4:B$53)&lt;&gt;0,LOOKUP(G140,MannschaftsNrListe,Mannschaften!B$4:B$53),""))</f>
        <v xml:space="preserve"> </v>
      </c>
      <c r="I140" s="48"/>
      <c r="J140" s="48"/>
      <c r="K140" s="48"/>
      <c r="L140" s="48"/>
      <c r="M140" s="48"/>
      <c r="N140" s="48"/>
      <c r="O140" s="48"/>
      <c r="P140" s="48"/>
      <c r="Q140" s="48"/>
      <c r="R140" s="48"/>
      <c r="S140" s="48"/>
      <c r="T140" s="48"/>
      <c r="U140" s="48"/>
      <c r="V140" s="48"/>
      <c r="W140" s="48"/>
      <c r="X140" s="48"/>
      <c r="Y140" s="48"/>
      <c r="Z140" s="48"/>
      <c r="AA140" s="49"/>
      <c r="AB140" s="142">
        <f t="shared" si="4"/>
        <v>0</v>
      </c>
      <c r="AC140" s="142">
        <f>IF(NOT(ISBLANK(F140)),LOOKUP(F140,EWKNrListe,Übersicht!D$11:D$26),0)</f>
        <v>0</v>
      </c>
      <c r="AD140" s="142">
        <f>IF(AND(NOT(ISBLANK(G140)),ISNUMBER(H140)),LOOKUP(H140,WKNrListe,Übersicht!I$11:I$26),)</f>
        <v>0</v>
      </c>
      <c r="AE140" s="216" t="str">
        <f t="shared" si="5"/>
        <v/>
      </c>
      <c r="AF140" s="206" t="str">
        <f>IF(OR(ISBLANK(F140),
AND(
ISBLANK(E140),
NOT(ISNUMBER(E140))
)),
"",
IF(
E140&lt;=Schwierigkeitsstufen!J$3,
Schwierigkeitsstufen!K$3,
Schwierigkeitsstufen!K$2
))</f>
        <v/>
      </c>
    </row>
    <row r="141" spans="1:32" s="50" customFormat="1" ht="15" x14ac:dyDescent="0.2">
      <c r="A141" s="46"/>
      <c r="B141" s="46"/>
      <c r="C141" s="48"/>
      <c r="D141" s="48"/>
      <c r="E141" s="47"/>
      <c r="F141" s="48"/>
      <c r="G141" s="48"/>
      <c r="H141" s="170" t="str">
        <f>IF(ISBLANK(G141)," ",IF(LOOKUP(G141,MannschaftsNrListe,Mannschaften!B$4:B$53)&lt;&gt;0,LOOKUP(G141,MannschaftsNrListe,Mannschaften!B$4:B$53),""))</f>
        <v xml:space="preserve"> </v>
      </c>
      <c r="I141" s="48"/>
      <c r="J141" s="48"/>
      <c r="K141" s="48"/>
      <c r="L141" s="48"/>
      <c r="M141" s="48"/>
      <c r="N141" s="48"/>
      <c r="O141" s="48"/>
      <c r="P141" s="48"/>
      <c r="Q141" s="48"/>
      <c r="R141" s="48"/>
      <c r="S141" s="48"/>
      <c r="T141" s="48"/>
      <c r="U141" s="48"/>
      <c r="V141" s="48"/>
      <c r="W141" s="48"/>
      <c r="X141" s="48"/>
      <c r="Y141" s="48"/>
      <c r="Z141" s="48"/>
      <c r="AA141" s="49"/>
      <c r="AB141" s="142">
        <f t="shared" si="4"/>
        <v>0</v>
      </c>
      <c r="AC141" s="142">
        <f>IF(NOT(ISBLANK(F141)),LOOKUP(F141,EWKNrListe,Übersicht!D$11:D$26),0)</f>
        <v>0</v>
      </c>
      <c r="AD141" s="142">
        <f>IF(AND(NOT(ISBLANK(G141)),ISNUMBER(H141)),LOOKUP(H141,WKNrListe,Übersicht!I$11:I$26),)</f>
        <v>0</v>
      </c>
      <c r="AE141" s="216" t="str">
        <f t="shared" si="5"/>
        <v/>
      </c>
      <c r="AF141" s="206" t="str">
        <f>IF(OR(ISBLANK(F141),
AND(
ISBLANK(E141),
NOT(ISNUMBER(E141))
)),
"",
IF(
E141&lt;=Schwierigkeitsstufen!J$3,
Schwierigkeitsstufen!K$3,
Schwierigkeitsstufen!K$2
))</f>
        <v/>
      </c>
    </row>
    <row r="142" spans="1:32" s="50" customFormat="1" ht="15" x14ac:dyDescent="0.2">
      <c r="A142" s="46"/>
      <c r="B142" s="46"/>
      <c r="C142" s="48"/>
      <c r="D142" s="48"/>
      <c r="E142" s="47"/>
      <c r="F142" s="48"/>
      <c r="G142" s="48"/>
      <c r="H142" s="170" t="str">
        <f>IF(ISBLANK(G142)," ",IF(LOOKUP(G142,MannschaftsNrListe,Mannschaften!B$4:B$53)&lt;&gt;0,LOOKUP(G142,MannschaftsNrListe,Mannschaften!B$4:B$53),""))</f>
        <v xml:space="preserve"> </v>
      </c>
      <c r="I142" s="48"/>
      <c r="J142" s="48"/>
      <c r="K142" s="48"/>
      <c r="L142" s="48"/>
      <c r="M142" s="48"/>
      <c r="N142" s="48"/>
      <c r="O142" s="48"/>
      <c r="P142" s="48"/>
      <c r="Q142" s="48"/>
      <c r="R142" s="48"/>
      <c r="S142" s="48"/>
      <c r="T142" s="48"/>
      <c r="U142" s="48"/>
      <c r="V142" s="48"/>
      <c r="W142" s="48"/>
      <c r="X142" s="48"/>
      <c r="Y142" s="48"/>
      <c r="Z142" s="48"/>
      <c r="AA142" s="49"/>
      <c r="AB142" s="142">
        <f t="shared" si="4"/>
        <v>0</v>
      </c>
      <c r="AC142" s="142">
        <f>IF(NOT(ISBLANK(F142)),LOOKUP(F142,EWKNrListe,Übersicht!D$11:D$26),0)</f>
        <v>0</v>
      </c>
      <c r="AD142" s="142">
        <f>IF(AND(NOT(ISBLANK(G142)),ISNUMBER(H142)),LOOKUP(H142,WKNrListe,Übersicht!I$11:I$26),)</f>
        <v>0</v>
      </c>
      <c r="AE142" s="216" t="str">
        <f t="shared" si="5"/>
        <v/>
      </c>
      <c r="AF142" s="206" t="str">
        <f>IF(OR(ISBLANK(F142),
AND(
ISBLANK(E142),
NOT(ISNUMBER(E142))
)),
"",
IF(
E142&lt;=Schwierigkeitsstufen!J$3,
Schwierigkeitsstufen!K$3,
Schwierigkeitsstufen!K$2
))</f>
        <v/>
      </c>
    </row>
    <row r="143" spans="1:32" s="50" customFormat="1" ht="15" x14ac:dyDescent="0.2">
      <c r="A143" s="46"/>
      <c r="B143" s="46"/>
      <c r="C143" s="48"/>
      <c r="D143" s="48"/>
      <c r="E143" s="47"/>
      <c r="F143" s="48"/>
      <c r="G143" s="48"/>
      <c r="H143" s="170" t="str">
        <f>IF(ISBLANK(G143)," ",IF(LOOKUP(G143,MannschaftsNrListe,Mannschaften!B$4:B$53)&lt;&gt;0,LOOKUP(G143,MannschaftsNrListe,Mannschaften!B$4:B$53),""))</f>
        <v xml:space="preserve"> </v>
      </c>
      <c r="I143" s="48"/>
      <c r="J143" s="48"/>
      <c r="K143" s="48"/>
      <c r="L143" s="48"/>
      <c r="M143" s="48"/>
      <c r="N143" s="48"/>
      <c r="O143" s="48"/>
      <c r="P143" s="48"/>
      <c r="Q143" s="48"/>
      <c r="R143" s="48"/>
      <c r="S143" s="48"/>
      <c r="T143" s="48"/>
      <c r="U143" s="48"/>
      <c r="V143" s="48"/>
      <c r="W143" s="48"/>
      <c r="X143" s="48"/>
      <c r="Y143" s="48"/>
      <c r="Z143" s="48"/>
      <c r="AA143" s="49"/>
      <c r="AB143" s="142">
        <f t="shared" si="4"/>
        <v>0</v>
      </c>
      <c r="AC143" s="142">
        <f>IF(NOT(ISBLANK(F143)),LOOKUP(F143,EWKNrListe,Übersicht!D$11:D$26),0)</f>
        <v>0</v>
      </c>
      <c r="AD143" s="142">
        <f>IF(AND(NOT(ISBLANK(G143)),ISNUMBER(H143)),LOOKUP(H143,WKNrListe,Übersicht!I$11:I$26),)</f>
        <v>0</v>
      </c>
      <c r="AE143" s="216" t="str">
        <f t="shared" si="5"/>
        <v/>
      </c>
      <c r="AF143" s="206" t="str">
        <f>IF(OR(ISBLANK(F143),
AND(
ISBLANK(E143),
NOT(ISNUMBER(E143))
)),
"",
IF(
E143&lt;=Schwierigkeitsstufen!J$3,
Schwierigkeitsstufen!K$3,
Schwierigkeitsstufen!K$2
))</f>
        <v/>
      </c>
    </row>
    <row r="144" spans="1:32" s="50" customFormat="1" ht="15" x14ac:dyDescent="0.2">
      <c r="A144" s="46"/>
      <c r="B144" s="46"/>
      <c r="C144" s="48"/>
      <c r="D144" s="48"/>
      <c r="E144" s="47"/>
      <c r="F144" s="48"/>
      <c r="G144" s="48"/>
      <c r="H144" s="170" t="str">
        <f>IF(ISBLANK(G144)," ",IF(LOOKUP(G144,MannschaftsNrListe,Mannschaften!B$4:B$53)&lt;&gt;0,LOOKUP(G144,MannschaftsNrListe,Mannschaften!B$4:B$53),""))</f>
        <v xml:space="preserve"> </v>
      </c>
      <c r="I144" s="48"/>
      <c r="J144" s="48"/>
      <c r="K144" s="48"/>
      <c r="L144" s="48"/>
      <c r="M144" s="48"/>
      <c r="N144" s="48"/>
      <c r="O144" s="48"/>
      <c r="P144" s="48"/>
      <c r="Q144" s="48"/>
      <c r="R144" s="48"/>
      <c r="S144" s="48"/>
      <c r="T144" s="48"/>
      <c r="U144" s="48"/>
      <c r="V144" s="48"/>
      <c r="W144" s="48"/>
      <c r="X144" s="48"/>
      <c r="Y144" s="48"/>
      <c r="Z144" s="48"/>
      <c r="AA144" s="49"/>
      <c r="AB144" s="142">
        <f t="shared" si="4"/>
        <v>0</v>
      </c>
      <c r="AC144" s="142">
        <f>IF(NOT(ISBLANK(F144)),LOOKUP(F144,EWKNrListe,Übersicht!D$11:D$26),0)</f>
        <v>0</v>
      </c>
      <c r="AD144" s="142">
        <f>IF(AND(NOT(ISBLANK(G144)),ISNUMBER(H144)),LOOKUP(H144,WKNrListe,Übersicht!I$11:I$26),)</f>
        <v>0</v>
      </c>
      <c r="AE144" s="216" t="str">
        <f t="shared" si="5"/>
        <v/>
      </c>
      <c r="AF144" s="206" t="str">
        <f>IF(OR(ISBLANK(F144),
AND(
ISBLANK(E144),
NOT(ISNUMBER(E144))
)),
"",
IF(
E144&lt;=Schwierigkeitsstufen!J$3,
Schwierigkeitsstufen!K$3,
Schwierigkeitsstufen!K$2
))</f>
        <v/>
      </c>
    </row>
    <row r="145" spans="1:32" s="50" customFormat="1" ht="15" x14ac:dyDescent="0.2">
      <c r="A145" s="46"/>
      <c r="B145" s="46"/>
      <c r="C145" s="48"/>
      <c r="D145" s="48"/>
      <c r="E145" s="47"/>
      <c r="F145" s="48"/>
      <c r="G145" s="48"/>
      <c r="H145" s="170" t="str">
        <f>IF(ISBLANK(G145)," ",IF(LOOKUP(G145,MannschaftsNrListe,Mannschaften!B$4:B$53)&lt;&gt;0,LOOKUP(G145,MannschaftsNrListe,Mannschaften!B$4:B$53),""))</f>
        <v xml:space="preserve"> </v>
      </c>
      <c r="I145" s="48"/>
      <c r="J145" s="48"/>
      <c r="K145" s="48"/>
      <c r="L145" s="48"/>
      <c r="M145" s="48"/>
      <c r="N145" s="48"/>
      <c r="O145" s="48"/>
      <c r="P145" s="48"/>
      <c r="Q145" s="48"/>
      <c r="R145" s="48"/>
      <c r="S145" s="48"/>
      <c r="T145" s="48"/>
      <c r="U145" s="48"/>
      <c r="V145" s="48"/>
      <c r="W145" s="48"/>
      <c r="X145" s="48"/>
      <c r="Y145" s="48"/>
      <c r="Z145" s="48"/>
      <c r="AA145" s="49"/>
      <c r="AB145" s="142">
        <f t="shared" si="4"/>
        <v>0</v>
      </c>
      <c r="AC145" s="142">
        <f>IF(NOT(ISBLANK(F145)),LOOKUP(F145,EWKNrListe,Übersicht!D$11:D$26),0)</f>
        <v>0</v>
      </c>
      <c r="AD145" s="142">
        <f>IF(AND(NOT(ISBLANK(G145)),ISNUMBER(H145)),LOOKUP(H145,WKNrListe,Übersicht!I$11:I$26),)</f>
        <v>0</v>
      </c>
      <c r="AE145" s="216" t="str">
        <f t="shared" si="5"/>
        <v/>
      </c>
      <c r="AF145" s="206" t="str">
        <f>IF(OR(ISBLANK(F145),
AND(
ISBLANK(E145),
NOT(ISNUMBER(E145))
)),
"",
IF(
E145&lt;=Schwierigkeitsstufen!J$3,
Schwierigkeitsstufen!K$3,
Schwierigkeitsstufen!K$2
))</f>
        <v/>
      </c>
    </row>
    <row r="146" spans="1:32" s="50" customFormat="1" ht="15" x14ac:dyDescent="0.2">
      <c r="A146" s="46"/>
      <c r="B146" s="46"/>
      <c r="C146" s="48"/>
      <c r="D146" s="48"/>
      <c r="E146" s="47"/>
      <c r="F146" s="48"/>
      <c r="G146" s="48"/>
      <c r="H146" s="170" t="str">
        <f>IF(ISBLANK(G146)," ",IF(LOOKUP(G146,MannschaftsNrListe,Mannschaften!B$4:B$53)&lt;&gt;0,LOOKUP(G146,MannschaftsNrListe,Mannschaften!B$4:B$53),""))</f>
        <v xml:space="preserve"> </v>
      </c>
      <c r="I146" s="48"/>
      <c r="J146" s="48"/>
      <c r="K146" s="48"/>
      <c r="L146" s="48"/>
      <c r="M146" s="48"/>
      <c r="N146" s="48"/>
      <c r="O146" s="48"/>
      <c r="P146" s="48"/>
      <c r="Q146" s="48"/>
      <c r="R146" s="48"/>
      <c r="S146" s="48"/>
      <c r="T146" s="48"/>
      <c r="U146" s="48"/>
      <c r="V146" s="48"/>
      <c r="W146" s="48"/>
      <c r="X146" s="48"/>
      <c r="Y146" s="48"/>
      <c r="Z146" s="48"/>
      <c r="AA146" s="49"/>
      <c r="AB146" s="142">
        <f t="shared" si="4"/>
        <v>0</v>
      </c>
      <c r="AC146" s="142">
        <f>IF(NOT(ISBLANK(F146)),LOOKUP(F146,EWKNrListe,Übersicht!D$11:D$26),0)</f>
        <v>0</v>
      </c>
      <c r="AD146" s="142">
        <f>IF(AND(NOT(ISBLANK(G146)),ISNUMBER(H146)),LOOKUP(H146,WKNrListe,Übersicht!I$11:I$26),)</f>
        <v>0</v>
      </c>
      <c r="AE146" s="216" t="str">
        <f t="shared" si="5"/>
        <v/>
      </c>
      <c r="AF146" s="206" t="str">
        <f>IF(OR(ISBLANK(F146),
AND(
ISBLANK(E146),
NOT(ISNUMBER(E146))
)),
"",
IF(
E146&lt;=Schwierigkeitsstufen!J$3,
Schwierigkeitsstufen!K$3,
Schwierigkeitsstufen!K$2
))</f>
        <v/>
      </c>
    </row>
    <row r="147" spans="1:32" s="50" customFormat="1" ht="15" x14ac:dyDescent="0.2">
      <c r="A147" s="46"/>
      <c r="B147" s="46"/>
      <c r="C147" s="48"/>
      <c r="D147" s="48"/>
      <c r="E147" s="47"/>
      <c r="F147" s="48"/>
      <c r="G147" s="48"/>
      <c r="H147" s="170" t="str">
        <f>IF(ISBLANK(G147)," ",IF(LOOKUP(G147,MannschaftsNrListe,Mannschaften!B$4:B$53)&lt;&gt;0,LOOKUP(G147,MannschaftsNrListe,Mannschaften!B$4:B$53),""))</f>
        <v xml:space="preserve"> </v>
      </c>
      <c r="I147" s="48"/>
      <c r="J147" s="48"/>
      <c r="K147" s="48"/>
      <c r="L147" s="48"/>
      <c r="M147" s="48"/>
      <c r="N147" s="48"/>
      <c r="O147" s="48"/>
      <c r="P147" s="48"/>
      <c r="Q147" s="48"/>
      <c r="R147" s="48"/>
      <c r="S147" s="48"/>
      <c r="T147" s="48"/>
      <c r="U147" s="48"/>
      <c r="V147" s="48"/>
      <c r="W147" s="48"/>
      <c r="X147" s="48"/>
      <c r="Y147" s="48"/>
      <c r="Z147" s="48"/>
      <c r="AA147" s="49"/>
      <c r="AB147" s="142">
        <f t="shared" si="4"/>
        <v>0</v>
      </c>
      <c r="AC147" s="142">
        <f>IF(NOT(ISBLANK(F147)),LOOKUP(F147,EWKNrListe,Übersicht!D$11:D$26),0)</f>
        <v>0</v>
      </c>
      <c r="AD147" s="142">
        <f>IF(AND(NOT(ISBLANK(G147)),ISNUMBER(H147)),LOOKUP(H147,WKNrListe,Übersicht!I$11:I$26),)</f>
        <v>0</v>
      </c>
      <c r="AE147" s="216" t="str">
        <f t="shared" si="5"/>
        <v/>
      </c>
      <c r="AF147" s="206" t="str">
        <f>IF(OR(ISBLANK(F147),
AND(
ISBLANK(E147),
NOT(ISNUMBER(E147))
)),
"",
IF(
E147&lt;=Schwierigkeitsstufen!J$3,
Schwierigkeitsstufen!K$3,
Schwierigkeitsstufen!K$2
))</f>
        <v/>
      </c>
    </row>
    <row r="148" spans="1:32" s="50" customFormat="1" ht="15" x14ac:dyDescent="0.2">
      <c r="A148" s="46"/>
      <c r="B148" s="46"/>
      <c r="C148" s="48"/>
      <c r="D148" s="48"/>
      <c r="E148" s="47"/>
      <c r="F148" s="48"/>
      <c r="G148" s="48"/>
      <c r="H148" s="170" t="str">
        <f>IF(ISBLANK(G148)," ",IF(LOOKUP(G148,MannschaftsNrListe,Mannschaften!B$4:B$53)&lt;&gt;0,LOOKUP(G148,MannschaftsNrListe,Mannschaften!B$4:B$53),""))</f>
        <v xml:space="preserve"> </v>
      </c>
      <c r="I148" s="48"/>
      <c r="J148" s="48"/>
      <c r="K148" s="48"/>
      <c r="L148" s="48"/>
      <c r="M148" s="48"/>
      <c r="N148" s="48"/>
      <c r="O148" s="48"/>
      <c r="P148" s="48"/>
      <c r="Q148" s="48"/>
      <c r="R148" s="48"/>
      <c r="S148" s="48"/>
      <c r="T148" s="48"/>
      <c r="U148" s="48"/>
      <c r="V148" s="48"/>
      <c r="W148" s="48"/>
      <c r="X148" s="48"/>
      <c r="Y148" s="48"/>
      <c r="Z148" s="48"/>
      <c r="AA148" s="49"/>
      <c r="AB148" s="142">
        <f t="shared" si="4"/>
        <v>0</v>
      </c>
      <c r="AC148" s="142">
        <f>IF(NOT(ISBLANK(F148)),LOOKUP(F148,EWKNrListe,Übersicht!D$11:D$26),0)</f>
        <v>0</v>
      </c>
      <c r="AD148" s="142">
        <f>IF(AND(NOT(ISBLANK(G148)),ISNUMBER(H148)),LOOKUP(H148,WKNrListe,Übersicht!I$11:I$26),)</f>
        <v>0</v>
      </c>
      <c r="AE148" s="216" t="str">
        <f t="shared" si="5"/>
        <v/>
      </c>
      <c r="AF148" s="206" t="str">
        <f>IF(OR(ISBLANK(F148),
AND(
ISBLANK(E148),
NOT(ISNUMBER(E148))
)),
"",
IF(
E148&lt;=Schwierigkeitsstufen!J$3,
Schwierigkeitsstufen!K$3,
Schwierigkeitsstufen!K$2
))</f>
        <v/>
      </c>
    </row>
    <row r="149" spans="1:32" s="50" customFormat="1" ht="15" x14ac:dyDescent="0.2">
      <c r="A149" s="46"/>
      <c r="B149" s="46"/>
      <c r="C149" s="48"/>
      <c r="D149" s="48"/>
      <c r="E149" s="47"/>
      <c r="F149" s="48"/>
      <c r="G149" s="48"/>
      <c r="H149" s="170" t="str">
        <f>IF(ISBLANK(G149)," ",IF(LOOKUP(G149,MannschaftsNrListe,Mannschaften!B$4:B$53)&lt;&gt;0,LOOKUP(G149,MannschaftsNrListe,Mannschaften!B$4:B$53),""))</f>
        <v xml:space="preserve"> </v>
      </c>
      <c r="I149" s="48"/>
      <c r="J149" s="48"/>
      <c r="K149" s="48"/>
      <c r="L149" s="48"/>
      <c r="M149" s="48"/>
      <c r="N149" s="48"/>
      <c r="O149" s="48"/>
      <c r="P149" s="48"/>
      <c r="Q149" s="48"/>
      <c r="R149" s="48"/>
      <c r="S149" s="48"/>
      <c r="T149" s="48"/>
      <c r="U149" s="48"/>
      <c r="V149" s="48"/>
      <c r="W149" s="48"/>
      <c r="X149" s="48"/>
      <c r="Y149" s="48"/>
      <c r="Z149" s="48"/>
      <c r="AA149" s="49"/>
      <c r="AB149" s="142">
        <f t="shared" si="4"/>
        <v>0</v>
      </c>
      <c r="AC149" s="142">
        <f>IF(NOT(ISBLANK(F149)),LOOKUP(F149,EWKNrListe,Übersicht!D$11:D$26),0)</f>
        <v>0</v>
      </c>
      <c r="AD149" s="142">
        <f>IF(AND(NOT(ISBLANK(G149)),ISNUMBER(H149)),LOOKUP(H149,WKNrListe,Übersicht!I$11:I$26),)</f>
        <v>0</v>
      </c>
      <c r="AE149" s="216" t="str">
        <f t="shared" si="5"/>
        <v/>
      </c>
      <c r="AF149" s="206" t="str">
        <f>IF(OR(ISBLANK(F149),
AND(
ISBLANK(E149),
NOT(ISNUMBER(E149))
)),
"",
IF(
E149&lt;=Schwierigkeitsstufen!J$3,
Schwierigkeitsstufen!K$3,
Schwierigkeitsstufen!K$2
))</f>
        <v/>
      </c>
    </row>
    <row r="150" spans="1:32" s="50" customFormat="1" ht="15" x14ac:dyDescent="0.2">
      <c r="A150" s="46"/>
      <c r="B150" s="46"/>
      <c r="C150" s="48"/>
      <c r="D150" s="48"/>
      <c r="E150" s="47"/>
      <c r="F150" s="48"/>
      <c r="G150" s="48"/>
      <c r="H150" s="170" t="str">
        <f>IF(ISBLANK(G150)," ",IF(LOOKUP(G150,MannschaftsNrListe,Mannschaften!B$4:B$53)&lt;&gt;0,LOOKUP(G150,MannschaftsNrListe,Mannschaften!B$4:B$53),""))</f>
        <v xml:space="preserve"> </v>
      </c>
      <c r="I150" s="48"/>
      <c r="J150" s="48"/>
      <c r="K150" s="48"/>
      <c r="L150" s="48"/>
      <c r="M150" s="48"/>
      <c r="N150" s="48"/>
      <c r="O150" s="48"/>
      <c r="P150" s="48"/>
      <c r="Q150" s="48"/>
      <c r="R150" s="48"/>
      <c r="S150" s="48"/>
      <c r="T150" s="48"/>
      <c r="U150" s="48"/>
      <c r="V150" s="48"/>
      <c r="W150" s="48"/>
      <c r="X150" s="48"/>
      <c r="Y150" s="48"/>
      <c r="Z150" s="48"/>
      <c r="AA150" s="49"/>
      <c r="AB150" s="142">
        <f t="shared" si="4"/>
        <v>0</v>
      </c>
      <c r="AC150" s="142">
        <f>IF(NOT(ISBLANK(F150)),LOOKUP(F150,EWKNrListe,Übersicht!D$11:D$26),0)</f>
        <v>0</v>
      </c>
      <c r="AD150" s="142">
        <f>IF(AND(NOT(ISBLANK(G150)),ISNUMBER(H150)),LOOKUP(H150,WKNrListe,Übersicht!I$11:I$26),)</f>
        <v>0</v>
      </c>
      <c r="AE150" s="216" t="str">
        <f t="shared" si="5"/>
        <v/>
      </c>
      <c r="AF150" s="206" t="str">
        <f>IF(OR(ISBLANK(F150),
AND(
ISBLANK(E150),
NOT(ISNUMBER(E150))
)),
"",
IF(
E150&lt;=Schwierigkeitsstufen!J$3,
Schwierigkeitsstufen!K$3,
Schwierigkeitsstufen!K$2
))</f>
        <v/>
      </c>
    </row>
    <row r="151" spans="1:32" s="50" customFormat="1" ht="15" x14ac:dyDescent="0.2">
      <c r="A151" s="46"/>
      <c r="B151" s="46"/>
      <c r="C151" s="48"/>
      <c r="D151" s="48"/>
      <c r="E151" s="47"/>
      <c r="F151" s="48"/>
      <c r="G151" s="48"/>
      <c r="H151" s="170" t="str">
        <f>IF(ISBLANK(G151)," ",IF(LOOKUP(G151,MannschaftsNrListe,Mannschaften!B$4:B$53)&lt;&gt;0,LOOKUP(G151,MannschaftsNrListe,Mannschaften!B$4:B$53),""))</f>
        <v xml:space="preserve"> </v>
      </c>
      <c r="I151" s="48"/>
      <c r="J151" s="48"/>
      <c r="K151" s="48"/>
      <c r="L151" s="48"/>
      <c r="M151" s="48"/>
      <c r="N151" s="48"/>
      <c r="O151" s="48"/>
      <c r="P151" s="48"/>
      <c r="Q151" s="48"/>
      <c r="R151" s="48"/>
      <c r="S151" s="48"/>
      <c r="T151" s="48"/>
      <c r="U151" s="48"/>
      <c r="V151" s="48"/>
      <c r="W151" s="48"/>
      <c r="X151" s="48"/>
      <c r="Y151" s="48"/>
      <c r="Z151" s="48"/>
      <c r="AA151" s="49"/>
      <c r="AB151" s="142">
        <f t="shared" si="4"/>
        <v>0</v>
      </c>
      <c r="AC151" s="142">
        <f>IF(NOT(ISBLANK(F151)),LOOKUP(F151,EWKNrListe,Übersicht!D$11:D$26),0)</f>
        <v>0</v>
      </c>
      <c r="AD151" s="142">
        <f>IF(AND(NOT(ISBLANK(G151)),ISNUMBER(H151)),LOOKUP(H151,WKNrListe,Übersicht!I$11:I$26),)</f>
        <v>0</v>
      </c>
      <c r="AE151" s="216" t="str">
        <f t="shared" si="5"/>
        <v/>
      </c>
      <c r="AF151" s="206" t="str">
        <f>IF(OR(ISBLANK(F151),
AND(
ISBLANK(E151),
NOT(ISNUMBER(E151))
)),
"",
IF(
E151&lt;=Schwierigkeitsstufen!J$3,
Schwierigkeitsstufen!K$3,
Schwierigkeitsstufen!K$2
))</f>
        <v/>
      </c>
    </row>
    <row r="152" spans="1:32" s="50" customFormat="1" ht="15" x14ac:dyDescent="0.2">
      <c r="A152" s="46"/>
      <c r="B152" s="46"/>
      <c r="C152" s="48"/>
      <c r="D152" s="48"/>
      <c r="E152" s="47"/>
      <c r="F152" s="48"/>
      <c r="G152" s="48"/>
      <c r="H152" s="170" t="str">
        <f>IF(ISBLANK(G152)," ",IF(LOOKUP(G152,MannschaftsNrListe,Mannschaften!B$4:B$53)&lt;&gt;0,LOOKUP(G152,MannschaftsNrListe,Mannschaften!B$4:B$53),""))</f>
        <v xml:space="preserve"> </v>
      </c>
      <c r="I152" s="48"/>
      <c r="J152" s="48"/>
      <c r="K152" s="48"/>
      <c r="L152" s="48"/>
      <c r="M152" s="48"/>
      <c r="N152" s="48"/>
      <c r="O152" s="48"/>
      <c r="P152" s="48"/>
      <c r="Q152" s="48"/>
      <c r="R152" s="48"/>
      <c r="S152" s="48"/>
      <c r="T152" s="48"/>
      <c r="U152" s="48"/>
      <c r="V152" s="48"/>
      <c r="W152" s="48"/>
      <c r="X152" s="48"/>
      <c r="Y152" s="48"/>
      <c r="Z152" s="48"/>
      <c r="AA152" s="49"/>
      <c r="AB152" s="142">
        <f t="shared" si="4"/>
        <v>0</v>
      </c>
      <c r="AC152" s="142">
        <f>IF(NOT(ISBLANK(F152)),LOOKUP(F152,EWKNrListe,Übersicht!D$11:D$26),0)</f>
        <v>0</v>
      </c>
      <c r="AD152" s="142">
        <f>IF(AND(NOT(ISBLANK(G152)),ISNUMBER(H152)),LOOKUP(H152,WKNrListe,Übersicht!I$11:I$26),)</f>
        <v>0</v>
      </c>
      <c r="AE152" s="216" t="str">
        <f t="shared" si="5"/>
        <v/>
      </c>
      <c r="AF152" s="206" t="str">
        <f>IF(OR(ISBLANK(F152),
AND(
ISBLANK(E152),
NOT(ISNUMBER(E152))
)),
"",
IF(
E152&lt;=Schwierigkeitsstufen!J$3,
Schwierigkeitsstufen!K$3,
Schwierigkeitsstufen!K$2
))</f>
        <v/>
      </c>
    </row>
    <row r="153" spans="1:32" s="50" customFormat="1" ht="15" x14ac:dyDescent="0.2">
      <c r="A153" s="46"/>
      <c r="B153" s="46"/>
      <c r="C153" s="48"/>
      <c r="D153" s="48"/>
      <c r="E153" s="47"/>
      <c r="F153" s="48"/>
      <c r="G153" s="48"/>
      <c r="H153" s="170" t="str">
        <f>IF(ISBLANK(G153)," ",IF(LOOKUP(G153,MannschaftsNrListe,Mannschaften!B$4:B$53)&lt;&gt;0,LOOKUP(G153,MannschaftsNrListe,Mannschaften!B$4:B$53),""))</f>
        <v xml:space="preserve"> </v>
      </c>
      <c r="I153" s="48"/>
      <c r="J153" s="48"/>
      <c r="K153" s="48"/>
      <c r="L153" s="48"/>
      <c r="M153" s="48"/>
      <c r="N153" s="48"/>
      <c r="O153" s="48"/>
      <c r="P153" s="48"/>
      <c r="Q153" s="48"/>
      <c r="R153" s="48"/>
      <c r="S153" s="48"/>
      <c r="T153" s="48"/>
      <c r="U153" s="48"/>
      <c r="V153" s="48"/>
      <c r="W153" s="48"/>
      <c r="X153" s="48"/>
      <c r="Y153" s="48"/>
      <c r="Z153" s="48"/>
      <c r="AA153" s="49"/>
      <c r="AB153" s="142">
        <f t="shared" si="4"/>
        <v>0</v>
      </c>
      <c r="AC153" s="142">
        <f>IF(NOT(ISBLANK(F153)),LOOKUP(F153,EWKNrListe,Übersicht!D$11:D$26),0)</f>
        <v>0</v>
      </c>
      <c r="AD153" s="142">
        <f>IF(AND(NOT(ISBLANK(G153)),ISNUMBER(H153)),LOOKUP(H153,WKNrListe,Übersicht!I$11:I$26),)</f>
        <v>0</v>
      </c>
      <c r="AE153" s="216" t="str">
        <f t="shared" si="5"/>
        <v/>
      </c>
      <c r="AF153" s="206" t="str">
        <f>IF(OR(ISBLANK(F153),
AND(
ISBLANK(E153),
NOT(ISNUMBER(E153))
)),
"",
IF(
E153&lt;=Schwierigkeitsstufen!J$3,
Schwierigkeitsstufen!K$3,
Schwierigkeitsstufen!K$2
))</f>
        <v/>
      </c>
    </row>
    <row r="154" spans="1:32" s="50" customFormat="1" ht="15" x14ac:dyDescent="0.2">
      <c r="A154" s="46"/>
      <c r="B154" s="46"/>
      <c r="C154" s="48"/>
      <c r="D154" s="48"/>
      <c r="E154" s="47"/>
      <c r="F154" s="48"/>
      <c r="G154" s="48"/>
      <c r="H154" s="170" t="str">
        <f>IF(ISBLANK(G154)," ",IF(LOOKUP(G154,MannschaftsNrListe,Mannschaften!B$4:B$53)&lt;&gt;0,LOOKUP(G154,MannschaftsNrListe,Mannschaften!B$4:B$53),""))</f>
        <v xml:space="preserve"> </v>
      </c>
      <c r="I154" s="48"/>
      <c r="J154" s="48"/>
      <c r="K154" s="48"/>
      <c r="L154" s="48"/>
      <c r="M154" s="48"/>
      <c r="N154" s="48"/>
      <c r="O154" s="48"/>
      <c r="P154" s="48"/>
      <c r="Q154" s="48"/>
      <c r="R154" s="48"/>
      <c r="S154" s="48"/>
      <c r="T154" s="48"/>
      <c r="U154" s="48"/>
      <c r="V154" s="48"/>
      <c r="W154" s="48"/>
      <c r="X154" s="48"/>
      <c r="Y154" s="48"/>
      <c r="Z154" s="48"/>
      <c r="AA154" s="49"/>
      <c r="AB154" s="142">
        <f t="shared" si="4"/>
        <v>0</v>
      </c>
      <c r="AC154" s="142">
        <f>IF(NOT(ISBLANK(F154)),LOOKUP(F154,EWKNrListe,Übersicht!D$11:D$26),0)</f>
        <v>0</v>
      </c>
      <c r="AD154" s="142">
        <f>IF(AND(NOT(ISBLANK(G154)),ISNUMBER(H154)),LOOKUP(H154,WKNrListe,Übersicht!I$11:I$26),)</f>
        <v>0</v>
      </c>
      <c r="AE154" s="216" t="str">
        <f t="shared" si="5"/>
        <v/>
      </c>
      <c r="AF154" s="206" t="str">
        <f>IF(OR(ISBLANK(F154),
AND(
ISBLANK(E154),
NOT(ISNUMBER(E154))
)),
"",
IF(
E154&lt;=Schwierigkeitsstufen!J$3,
Schwierigkeitsstufen!K$3,
Schwierigkeitsstufen!K$2
))</f>
        <v/>
      </c>
    </row>
    <row r="155" spans="1:32" s="50" customFormat="1" ht="15" x14ac:dyDescent="0.2">
      <c r="A155" s="46"/>
      <c r="B155" s="46"/>
      <c r="C155" s="48"/>
      <c r="D155" s="48"/>
      <c r="E155" s="47"/>
      <c r="F155" s="48"/>
      <c r="G155" s="48"/>
      <c r="H155" s="170" t="str">
        <f>IF(ISBLANK(G155)," ",IF(LOOKUP(G155,MannschaftsNrListe,Mannschaften!B$4:B$53)&lt;&gt;0,LOOKUP(G155,MannschaftsNrListe,Mannschaften!B$4:B$53),""))</f>
        <v xml:space="preserve"> </v>
      </c>
      <c r="I155" s="48"/>
      <c r="J155" s="48"/>
      <c r="K155" s="48"/>
      <c r="L155" s="48"/>
      <c r="M155" s="48"/>
      <c r="N155" s="48"/>
      <c r="O155" s="48"/>
      <c r="P155" s="48"/>
      <c r="Q155" s="48"/>
      <c r="R155" s="48"/>
      <c r="S155" s="48"/>
      <c r="T155" s="48"/>
      <c r="U155" s="48"/>
      <c r="V155" s="48"/>
      <c r="W155" s="48"/>
      <c r="X155" s="48"/>
      <c r="Y155" s="48"/>
      <c r="Z155" s="48"/>
      <c r="AA155" s="49"/>
      <c r="AB155" s="142">
        <f t="shared" si="4"/>
        <v>0</v>
      </c>
      <c r="AC155" s="142">
        <f>IF(NOT(ISBLANK(F155)),LOOKUP(F155,EWKNrListe,Übersicht!D$11:D$26),0)</f>
        <v>0</v>
      </c>
      <c r="AD155" s="142">
        <f>IF(AND(NOT(ISBLANK(G155)),ISNUMBER(H155)),LOOKUP(H155,WKNrListe,Übersicht!I$11:I$26),)</f>
        <v>0</v>
      </c>
      <c r="AE155" s="216" t="str">
        <f t="shared" si="5"/>
        <v/>
      </c>
      <c r="AF155" s="206" t="str">
        <f>IF(OR(ISBLANK(F155),
AND(
ISBLANK(E155),
NOT(ISNUMBER(E155))
)),
"",
IF(
E155&lt;=Schwierigkeitsstufen!J$3,
Schwierigkeitsstufen!K$3,
Schwierigkeitsstufen!K$2
))</f>
        <v/>
      </c>
    </row>
    <row r="156" spans="1:32" s="50" customFormat="1" ht="15" x14ac:dyDescent="0.2">
      <c r="A156" s="46"/>
      <c r="B156" s="46"/>
      <c r="C156" s="48"/>
      <c r="D156" s="48"/>
      <c r="E156" s="47"/>
      <c r="F156" s="48"/>
      <c r="G156" s="48"/>
      <c r="H156" s="170" t="str">
        <f>IF(ISBLANK(G156)," ",IF(LOOKUP(G156,MannschaftsNrListe,Mannschaften!B$4:B$53)&lt;&gt;0,LOOKUP(G156,MannschaftsNrListe,Mannschaften!B$4:B$53),""))</f>
        <v xml:space="preserve"> </v>
      </c>
      <c r="I156" s="48"/>
      <c r="J156" s="48"/>
      <c r="K156" s="48"/>
      <c r="L156" s="48"/>
      <c r="M156" s="48"/>
      <c r="N156" s="48"/>
      <c r="O156" s="48"/>
      <c r="P156" s="48"/>
      <c r="Q156" s="48"/>
      <c r="R156" s="48"/>
      <c r="S156" s="48"/>
      <c r="T156" s="48"/>
      <c r="U156" s="48"/>
      <c r="V156" s="48"/>
      <c r="W156" s="48"/>
      <c r="X156" s="48"/>
      <c r="Y156" s="48"/>
      <c r="Z156" s="48"/>
      <c r="AA156" s="49"/>
      <c r="AB156" s="142">
        <f t="shared" si="4"/>
        <v>0</v>
      </c>
      <c r="AC156" s="142">
        <f>IF(NOT(ISBLANK(F156)),LOOKUP(F156,EWKNrListe,Übersicht!D$11:D$26),0)</f>
        <v>0</v>
      </c>
      <c r="AD156" s="142">
        <f>IF(AND(NOT(ISBLANK(G156)),ISNUMBER(H156)),LOOKUP(H156,WKNrListe,Übersicht!I$11:I$26),)</f>
        <v>0</v>
      </c>
      <c r="AE156" s="216" t="str">
        <f t="shared" si="5"/>
        <v/>
      </c>
      <c r="AF156" s="206" t="str">
        <f>IF(OR(ISBLANK(F156),
AND(
ISBLANK(E156),
NOT(ISNUMBER(E156))
)),
"",
IF(
E156&lt;=Schwierigkeitsstufen!J$3,
Schwierigkeitsstufen!K$3,
Schwierigkeitsstufen!K$2
))</f>
        <v/>
      </c>
    </row>
    <row r="157" spans="1:32" s="50" customFormat="1" ht="15" x14ac:dyDescent="0.2">
      <c r="A157" s="46"/>
      <c r="B157" s="46"/>
      <c r="C157" s="48"/>
      <c r="D157" s="48"/>
      <c r="E157" s="47"/>
      <c r="F157" s="48"/>
      <c r="G157" s="48"/>
      <c r="H157" s="170" t="str">
        <f>IF(ISBLANK(G157)," ",IF(LOOKUP(G157,MannschaftsNrListe,Mannschaften!B$4:B$53)&lt;&gt;0,LOOKUP(G157,MannschaftsNrListe,Mannschaften!B$4:B$53),""))</f>
        <v xml:space="preserve"> </v>
      </c>
      <c r="I157" s="48"/>
      <c r="J157" s="48"/>
      <c r="K157" s="48"/>
      <c r="L157" s="48"/>
      <c r="M157" s="48"/>
      <c r="N157" s="48"/>
      <c r="O157" s="48"/>
      <c r="P157" s="48"/>
      <c r="Q157" s="48"/>
      <c r="R157" s="48"/>
      <c r="S157" s="48"/>
      <c r="T157" s="48"/>
      <c r="U157" s="48"/>
      <c r="V157" s="48"/>
      <c r="W157" s="48"/>
      <c r="X157" s="48"/>
      <c r="Y157" s="48"/>
      <c r="Z157" s="48"/>
      <c r="AA157" s="49"/>
      <c r="AB157" s="142">
        <f t="shared" si="4"/>
        <v>0</v>
      </c>
      <c r="AC157" s="142">
        <f>IF(NOT(ISBLANK(F157)),LOOKUP(F157,EWKNrListe,Übersicht!D$11:D$26),0)</f>
        <v>0</v>
      </c>
      <c r="AD157" s="142">
        <f>IF(AND(NOT(ISBLANK(G157)),ISNUMBER(H157)),LOOKUP(H157,WKNrListe,Übersicht!I$11:I$26),)</f>
        <v>0</v>
      </c>
      <c r="AE157" s="216" t="str">
        <f t="shared" si="5"/>
        <v/>
      </c>
      <c r="AF157" s="206" t="str">
        <f>IF(OR(ISBLANK(F157),
AND(
ISBLANK(E157),
NOT(ISNUMBER(E157))
)),
"",
IF(
E157&lt;=Schwierigkeitsstufen!J$3,
Schwierigkeitsstufen!K$3,
Schwierigkeitsstufen!K$2
))</f>
        <v/>
      </c>
    </row>
    <row r="158" spans="1:32" s="50" customFormat="1" ht="15" x14ac:dyDescent="0.2">
      <c r="A158" s="46"/>
      <c r="B158" s="46"/>
      <c r="C158" s="48"/>
      <c r="D158" s="48"/>
      <c r="E158" s="47"/>
      <c r="F158" s="48"/>
      <c r="G158" s="48"/>
      <c r="H158" s="170" t="str">
        <f>IF(ISBLANK(G158)," ",IF(LOOKUP(G158,MannschaftsNrListe,Mannschaften!B$4:B$53)&lt;&gt;0,LOOKUP(G158,MannschaftsNrListe,Mannschaften!B$4:B$53),""))</f>
        <v xml:space="preserve"> </v>
      </c>
      <c r="I158" s="48"/>
      <c r="J158" s="48"/>
      <c r="K158" s="48"/>
      <c r="L158" s="48"/>
      <c r="M158" s="48"/>
      <c r="N158" s="48"/>
      <c r="O158" s="48"/>
      <c r="P158" s="48"/>
      <c r="Q158" s="48"/>
      <c r="R158" s="48"/>
      <c r="S158" s="48"/>
      <c r="T158" s="48"/>
      <c r="U158" s="48"/>
      <c r="V158" s="48"/>
      <c r="W158" s="48"/>
      <c r="X158" s="48"/>
      <c r="Y158" s="48"/>
      <c r="Z158" s="48"/>
      <c r="AA158" s="49"/>
      <c r="AB158" s="142">
        <f t="shared" si="4"/>
        <v>0</v>
      </c>
      <c r="AC158" s="142">
        <f>IF(NOT(ISBLANK(F158)),LOOKUP(F158,EWKNrListe,Übersicht!D$11:D$26),0)</f>
        <v>0</v>
      </c>
      <c r="AD158" s="142">
        <f>IF(AND(NOT(ISBLANK(G158)),ISNUMBER(H158)),LOOKUP(H158,WKNrListe,Übersicht!I$11:I$26),)</f>
        <v>0</v>
      </c>
      <c r="AE158" s="216" t="str">
        <f t="shared" si="5"/>
        <v/>
      </c>
      <c r="AF158" s="206" t="str">
        <f>IF(OR(ISBLANK(F158),
AND(
ISBLANK(E158),
NOT(ISNUMBER(E158))
)),
"",
IF(
E158&lt;=Schwierigkeitsstufen!J$3,
Schwierigkeitsstufen!K$3,
Schwierigkeitsstufen!K$2
))</f>
        <v/>
      </c>
    </row>
    <row r="159" spans="1:32" s="50" customFormat="1" ht="15" x14ac:dyDescent="0.2">
      <c r="A159" s="46"/>
      <c r="B159" s="46"/>
      <c r="C159" s="48"/>
      <c r="D159" s="48"/>
      <c r="E159" s="47"/>
      <c r="F159" s="48"/>
      <c r="G159" s="48"/>
      <c r="H159" s="170" t="str">
        <f>IF(ISBLANK(G159)," ",IF(LOOKUP(G159,MannschaftsNrListe,Mannschaften!B$4:B$53)&lt;&gt;0,LOOKUP(G159,MannschaftsNrListe,Mannschaften!B$4:B$53),""))</f>
        <v xml:space="preserve"> </v>
      </c>
      <c r="I159" s="48"/>
      <c r="J159" s="48"/>
      <c r="K159" s="48"/>
      <c r="L159" s="48"/>
      <c r="M159" s="48"/>
      <c r="N159" s="48"/>
      <c r="O159" s="48"/>
      <c r="P159" s="48"/>
      <c r="Q159" s="48"/>
      <c r="R159" s="48"/>
      <c r="S159" s="48"/>
      <c r="T159" s="48"/>
      <c r="U159" s="48"/>
      <c r="V159" s="48"/>
      <c r="W159" s="48"/>
      <c r="X159" s="48"/>
      <c r="Y159" s="48"/>
      <c r="Z159" s="48"/>
      <c r="AA159" s="49"/>
      <c r="AB159" s="142">
        <f t="shared" si="4"/>
        <v>0</v>
      </c>
      <c r="AC159" s="142">
        <f>IF(NOT(ISBLANK(F159)),LOOKUP(F159,EWKNrListe,Übersicht!D$11:D$26),0)</f>
        <v>0</v>
      </c>
      <c r="AD159" s="142">
        <f>IF(AND(NOT(ISBLANK(G159)),ISNUMBER(H159)),LOOKUP(H159,WKNrListe,Übersicht!I$11:I$26),)</f>
        <v>0</v>
      </c>
      <c r="AE159" s="216" t="str">
        <f t="shared" si="5"/>
        <v/>
      </c>
      <c r="AF159" s="206" t="str">
        <f>IF(OR(ISBLANK(F159),
AND(
ISBLANK(E159),
NOT(ISNUMBER(E159))
)),
"",
IF(
E159&lt;=Schwierigkeitsstufen!J$3,
Schwierigkeitsstufen!K$3,
Schwierigkeitsstufen!K$2
))</f>
        <v/>
      </c>
    </row>
    <row r="160" spans="1:32" s="50" customFormat="1" ht="15" x14ac:dyDescent="0.2">
      <c r="A160" s="46"/>
      <c r="B160" s="46"/>
      <c r="C160" s="48"/>
      <c r="D160" s="48"/>
      <c r="E160" s="47"/>
      <c r="F160" s="48"/>
      <c r="G160" s="48"/>
      <c r="H160" s="170" t="str">
        <f>IF(ISBLANK(G160)," ",IF(LOOKUP(G160,MannschaftsNrListe,Mannschaften!B$4:B$53)&lt;&gt;0,LOOKUP(G160,MannschaftsNrListe,Mannschaften!B$4:B$53),""))</f>
        <v xml:space="preserve"> </v>
      </c>
      <c r="I160" s="48"/>
      <c r="J160" s="48"/>
      <c r="K160" s="48"/>
      <c r="L160" s="48"/>
      <c r="M160" s="48"/>
      <c r="N160" s="48"/>
      <c r="O160" s="48"/>
      <c r="P160" s="48"/>
      <c r="Q160" s="48"/>
      <c r="R160" s="48"/>
      <c r="S160" s="48"/>
      <c r="T160" s="48"/>
      <c r="U160" s="48"/>
      <c r="V160" s="48"/>
      <c r="W160" s="48"/>
      <c r="X160" s="48"/>
      <c r="Y160" s="48"/>
      <c r="Z160" s="48"/>
      <c r="AA160" s="49"/>
      <c r="AB160" s="142">
        <f t="shared" si="4"/>
        <v>0</v>
      </c>
      <c r="AC160" s="142">
        <f>IF(NOT(ISBLANK(F160)),LOOKUP(F160,EWKNrListe,Übersicht!D$11:D$26),0)</f>
        <v>0</v>
      </c>
      <c r="AD160" s="142">
        <f>IF(AND(NOT(ISBLANK(G160)),ISNUMBER(H160)),LOOKUP(H160,WKNrListe,Übersicht!I$11:I$26),)</f>
        <v>0</v>
      </c>
      <c r="AE160" s="216" t="str">
        <f t="shared" si="5"/>
        <v/>
      </c>
      <c r="AF160" s="206" t="str">
        <f>IF(OR(ISBLANK(F160),
AND(
ISBLANK(E160),
NOT(ISNUMBER(E160))
)),
"",
IF(
E160&lt;=Schwierigkeitsstufen!J$3,
Schwierigkeitsstufen!K$3,
Schwierigkeitsstufen!K$2
))</f>
        <v/>
      </c>
    </row>
    <row r="161" spans="1:32" s="50" customFormat="1" ht="15" x14ac:dyDescent="0.2">
      <c r="A161" s="46"/>
      <c r="B161" s="46"/>
      <c r="C161" s="48"/>
      <c r="D161" s="48"/>
      <c r="E161" s="47"/>
      <c r="F161" s="48"/>
      <c r="G161" s="48"/>
      <c r="H161" s="170" t="str">
        <f>IF(ISBLANK(G161)," ",IF(LOOKUP(G161,MannschaftsNrListe,Mannschaften!B$4:B$53)&lt;&gt;0,LOOKUP(G161,MannschaftsNrListe,Mannschaften!B$4:B$53),""))</f>
        <v xml:space="preserve"> </v>
      </c>
      <c r="I161" s="48"/>
      <c r="J161" s="48"/>
      <c r="K161" s="48"/>
      <c r="L161" s="48"/>
      <c r="M161" s="48"/>
      <c r="N161" s="48"/>
      <c r="O161" s="48"/>
      <c r="P161" s="48"/>
      <c r="Q161" s="48"/>
      <c r="R161" s="48"/>
      <c r="S161" s="48"/>
      <c r="T161" s="48"/>
      <c r="U161" s="48"/>
      <c r="V161" s="48"/>
      <c r="W161" s="48"/>
      <c r="X161" s="48"/>
      <c r="Y161" s="48"/>
      <c r="Z161" s="48"/>
      <c r="AA161" s="49"/>
      <c r="AB161" s="142">
        <f t="shared" si="4"/>
        <v>0</v>
      </c>
      <c r="AC161" s="142">
        <f>IF(NOT(ISBLANK(F161)),LOOKUP(F161,EWKNrListe,Übersicht!D$11:D$26),0)</f>
        <v>0</v>
      </c>
      <c r="AD161" s="142">
        <f>IF(AND(NOT(ISBLANK(G161)),ISNUMBER(H161)),LOOKUP(H161,WKNrListe,Übersicht!I$11:I$26),)</f>
        <v>0</v>
      </c>
      <c r="AE161" s="216" t="str">
        <f t="shared" si="5"/>
        <v/>
      </c>
      <c r="AF161" s="206" t="str">
        <f>IF(OR(ISBLANK(F161),
AND(
ISBLANK(E161),
NOT(ISNUMBER(E161))
)),
"",
IF(
E161&lt;=Schwierigkeitsstufen!J$3,
Schwierigkeitsstufen!K$3,
Schwierigkeitsstufen!K$2
))</f>
        <v/>
      </c>
    </row>
    <row r="162" spans="1:32" s="50" customFormat="1" ht="15" x14ac:dyDescent="0.2">
      <c r="A162" s="46"/>
      <c r="B162" s="46"/>
      <c r="C162" s="48"/>
      <c r="D162" s="48"/>
      <c r="E162" s="47"/>
      <c r="F162" s="48"/>
      <c r="G162" s="48"/>
      <c r="H162" s="170" t="str">
        <f>IF(ISBLANK(G162)," ",IF(LOOKUP(G162,MannschaftsNrListe,Mannschaften!B$4:B$53)&lt;&gt;0,LOOKUP(G162,MannschaftsNrListe,Mannschaften!B$4:B$53),""))</f>
        <v xml:space="preserve"> </v>
      </c>
      <c r="I162" s="48"/>
      <c r="J162" s="48"/>
      <c r="K162" s="48"/>
      <c r="L162" s="48"/>
      <c r="M162" s="48"/>
      <c r="N162" s="48"/>
      <c r="O162" s="48"/>
      <c r="P162" s="48"/>
      <c r="Q162" s="48"/>
      <c r="R162" s="48"/>
      <c r="S162" s="48"/>
      <c r="T162" s="48"/>
      <c r="U162" s="48"/>
      <c r="V162" s="48"/>
      <c r="W162" s="48"/>
      <c r="X162" s="48"/>
      <c r="Y162" s="48"/>
      <c r="Z162" s="48"/>
      <c r="AA162" s="49"/>
      <c r="AB162" s="142">
        <f t="shared" si="4"/>
        <v>0</v>
      </c>
      <c r="AC162" s="142">
        <f>IF(NOT(ISBLANK(F162)),LOOKUP(F162,EWKNrListe,Übersicht!D$11:D$26),0)</f>
        <v>0</v>
      </c>
      <c r="AD162" s="142">
        <f>IF(AND(NOT(ISBLANK(G162)),ISNUMBER(H162)),LOOKUP(H162,WKNrListe,Übersicht!I$11:I$26),)</f>
        <v>0</v>
      </c>
      <c r="AE162" s="216" t="str">
        <f t="shared" si="5"/>
        <v/>
      </c>
      <c r="AF162" s="206" t="str">
        <f>IF(OR(ISBLANK(F162),
AND(
ISBLANK(E162),
NOT(ISNUMBER(E162))
)),
"",
IF(
E162&lt;=Schwierigkeitsstufen!J$3,
Schwierigkeitsstufen!K$3,
Schwierigkeitsstufen!K$2
))</f>
        <v/>
      </c>
    </row>
    <row r="163" spans="1:32" s="50" customFormat="1" ht="15" x14ac:dyDescent="0.2">
      <c r="A163" s="46"/>
      <c r="B163" s="46"/>
      <c r="C163" s="48"/>
      <c r="D163" s="48"/>
      <c r="E163" s="47"/>
      <c r="F163" s="48"/>
      <c r="G163" s="48"/>
      <c r="H163" s="170" t="str">
        <f>IF(ISBLANK(G163)," ",IF(LOOKUP(G163,MannschaftsNrListe,Mannschaften!B$4:B$53)&lt;&gt;0,LOOKUP(G163,MannschaftsNrListe,Mannschaften!B$4:B$53),""))</f>
        <v xml:space="preserve"> </v>
      </c>
      <c r="I163" s="48"/>
      <c r="J163" s="48"/>
      <c r="K163" s="48"/>
      <c r="L163" s="48"/>
      <c r="M163" s="48"/>
      <c r="N163" s="48"/>
      <c r="O163" s="48"/>
      <c r="P163" s="48"/>
      <c r="Q163" s="48"/>
      <c r="R163" s="48"/>
      <c r="S163" s="48"/>
      <c r="T163" s="48"/>
      <c r="U163" s="48"/>
      <c r="V163" s="48"/>
      <c r="W163" s="48"/>
      <c r="X163" s="48"/>
      <c r="Y163" s="48"/>
      <c r="Z163" s="48"/>
      <c r="AA163" s="49"/>
      <c r="AB163" s="142">
        <f t="shared" si="4"/>
        <v>0</v>
      </c>
      <c r="AC163" s="142">
        <f>IF(NOT(ISBLANK(F163)),LOOKUP(F163,EWKNrListe,Übersicht!D$11:D$26),0)</f>
        <v>0</v>
      </c>
      <c r="AD163" s="142">
        <f>IF(AND(NOT(ISBLANK(G163)),ISNUMBER(H163)),LOOKUP(H163,WKNrListe,Übersicht!I$11:I$26),)</f>
        <v>0</v>
      </c>
      <c r="AE163" s="216" t="str">
        <f t="shared" si="5"/>
        <v/>
      </c>
      <c r="AF163" s="206" t="str">
        <f>IF(OR(ISBLANK(F163),
AND(
ISBLANK(E163),
NOT(ISNUMBER(E163))
)),
"",
IF(
E163&lt;=Schwierigkeitsstufen!J$3,
Schwierigkeitsstufen!K$3,
Schwierigkeitsstufen!K$2
))</f>
        <v/>
      </c>
    </row>
    <row r="164" spans="1:32" s="50" customFormat="1" ht="15" x14ac:dyDescent="0.2">
      <c r="A164" s="46"/>
      <c r="B164" s="46"/>
      <c r="C164" s="48"/>
      <c r="D164" s="48"/>
      <c r="E164" s="47"/>
      <c r="F164" s="48"/>
      <c r="G164" s="48"/>
      <c r="H164" s="170" t="str">
        <f>IF(ISBLANK(G164)," ",IF(LOOKUP(G164,MannschaftsNrListe,Mannschaften!B$4:B$53)&lt;&gt;0,LOOKUP(G164,MannschaftsNrListe,Mannschaften!B$4:B$53),""))</f>
        <v xml:space="preserve"> </v>
      </c>
      <c r="I164" s="48"/>
      <c r="J164" s="48"/>
      <c r="K164" s="48"/>
      <c r="L164" s="48"/>
      <c r="M164" s="48"/>
      <c r="N164" s="48"/>
      <c r="O164" s="48"/>
      <c r="P164" s="48"/>
      <c r="Q164" s="48"/>
      <c r="R164" s="48"/>
      <c r="S164" s="48"/>
      <c r="T164" s="48"/>
      <c r="U164" s="48"/>
      <c r="V164" s="48"/>
      <c r="W164" s="48"/>
      <c r="X164" s="48"/>
      <c r="Y164" s="48"/>
      <c r="Z164" s="48"/>
      <c r="AA164" s="49"/>
      <c r="AB164" s="142">
        <f t="shared" si="4"/>
        <v>0</v>
      </c>
      <c r="AC164" s="142">
        <f>IF(NOT(ISBLANK(F164)),LOOKUP(F164,EWKNrListe,Übersicht!D$11:D$26),0)</f>
        <v>0</v>
      </c>
      <c r="AD164" s="142">
        <f>IF(AND(NOT(ISBLANK(G164)),ISNUMBER(H164)),LOOKUP(H164,WKNrListe,Übersicht!I$11:I$26),)</f>
        <v>0</v>
      </c>
      <c r="AE164" s="216" t="str">
        <f t="shared" si="5"/>
        <v/>
      </c>
      <c r="AF164" s="206" t="str">
        <f>IF(OR(ISBLANK(F164),
AND(
ISBLANK(E164),
NOT(ISNUMBER(E164))
)),
"",
IF(
E164&lt;=Schwierigkeitsstufen!J$3,
Schwierigkeitsstufen!K$3,
Schwierigkeitsstufen!K$2
))</f>
        <v/>
      </c>
    </row>
    <row r="165" spans="1:32" s="50" customFormat="1" ht="15" x14ac:dyDescent="0.2">
      <c r="A165" s="46"/>
      <c r="B165" s="46"/>
      <c r="C165" s="48"/>
      <c r="D165" s="48"/>
      <c r="E165" s="47"/>
      <c r="F165" s="48"/>
      <c r="G165" s="48"/>
      <c r="H165" s="170" t="str">
        <f>IF(ISBLANK(G165)," ",IF(LOOKUP(G165,MannschaftsNrListe,Mannschaften!B$4:B$53)&lt;&gt;0,LOOKUP(G165,MannschaftsNrListe,Mannschaften!B$4:B$53),""))</f>
        <v xml:space="preserve"> </v>
      </c>
      <c r="I165" s="48"/>
      <c r="J165" s="48"/>
      <c r="K165" s="48"/>
      <c r="L165" s="48"/>
      <c r="M165" s="48"/>
      <c r="N165" s="48"/>
      <c r="O165" s="48"/>
      <c r="P165" s="48"/>
      <c r="Q165" s="48"/>
      <c r="R165" s="48"/>
      <c r="S165" s="48"/>
      <c r="T165" s="48"/>
      <c r="U165" s="48"/>
      <c r="V165" s="48"/>
      <c r="W165" s="48"/>
      <c r="X165" s="48"/>
      <c r="Y165" s="48"/>
      <c r="Z165" s="48"/>
      <c r="AA165" s="49"/>
      <c r="AB165" s="142">
        <f t="shared" si="4"/>
        <v>0</v>
      </c>
      <c r="AC165" s="142">
        <f>IF(NOT(ISBLANK(F165)),LOOKUP(F165,EWKNrListe,Übersicht!D$11:D$26),0)</f>
        <v>0</v>
      </c>
      <c r="AD165" s="142">
        <f>IF(AND(NOT(ISBLANK(G165)),ISNUMBER(H165)),LOOKUP(H165,WKNrListe,Übersicht!I$11:I$26),)</f>
        <v>0</v>
      </c>
      <c r="AE165" s="216" t="str">
        <f t="shared" si="5"/>
        <v/>
      </c>
      <c r="AF165" s="206" t="str">
        <f>IF(OR(ISBLANK(F165),
AND(
ISBLANK(E165),
NOT(ISNUMBER(E165))
)),
"",
IF(
E165&lt;=Schwierigkeitsstufen!J$3,
Schwierigkeitsstufen!K$3,
Schwierigkeitsstufen!K$2
))</f>
        <v/>
      </c>
    </row>
    <row r="166" spans="1:32" s="50" customFormat="1" ht="15" x14ac:dyDescent="0.2">
      <c r="A166" s="46"/>
      <c r="B166" s="46"/>
      <c r="C166" s="48"/>
      <c r="D166" s="48"/>
      <c r="E166" s="47"/>
      <c r="F166" s="48"/>
      <c r="G166" s="48"/>
      <c r="H166" s="170" t="str">
        <f>IF(ISBLANK(G166)," ",IF(LOOKUP(G166,MannschaftsNrListe,Mannschaften!B$4:B$53)&lt;&gt;0,LOOKUP(G166,MannschaftsNrListe,Mannschaften!B$4:B$53),""))</f>
        <v xml:space="preserve"> </v>
      </c>
      <c r="I166" s="48"/>
      <c r="J166" s="48"/>
      <c r="K166" s="48"/>
      <c r="L166" s="48"/>
      <c r="M166" s="48"/>
      <c r="N166" s="48"/>
      <c r="O166" s="48"/>
      <c r="P166" s="48"/>
      <c r="Q166" s="48"/>
      <c r="R166" s="48"/>
      <c r="S166" s="48"/>
      <c r="T166" s="48"/>
      <c r="U166" s="48"/>
      <c r="V166" s="48"/>
      <c r="W166" s="48"/>
      <c r="X166" s="48"/>
      <c r="Y166" s="48"/>
      <c r="Z166" s="48"/>
      <c r="AA166" s="49"/>
      <c r="AB166" s="142">
        <f t="shared" si="4"/>
        <v>0</v>
      </c>
      <c r="AC166" s="142">
        <f>IF(NOT(ISBLANK(F166)),LOOKUP(F166,EWKNrListe,Übersicht!D$11:D$26),0)</f>
        <v>0</v>
      </c>
      <c r="AD166" s="142">
        <f>IF(AND(NOT(ISBLANK(G166)),ISNUMBER(H166)),LOOKUP(H166,WKNrListe,Übersicht!I$11:I$26),)</f>
        <v>0</v>
      </c>
      <c r="AE166" s="216" t="str">
        <f t="shared" si="5"/>
        <v/>
      </c>
      <c r="AF166" s="206" t="str">
        <f>IF(OR(ISBLANK(F166),
AND(
ISBLANK(E166),
NOT(ISNUMBER(E166))
)),
"",
IF(
E166&lt;=Schwierigkeitsstufen!J$3,
Schwierigkeitsstufen!K$3,
Schwierigkeitsstufen!K$2
))</f>
        <v/>
      </c>
    </row>
    <row r="167" spans="1:32" s="50" customFormat="1" ht="15" x14ac:dyDescent="0.2">
      <c r="A167" s="46"/>
      <c r="B167" s="46"/>
      <c r="C167" s="48"/>
      <c r="D167" s="48"/>
      <c r="E167" s="47"/>
      <c r="F167" s="48"/>
      <c r="G167" s="48"/>
      <c r="H167" s="170" t="str">
        <f>IF(ISBLANK(G167)," ",IF(LOOKUP(G167,MannschaftsNrListe,Mannschaften!B$4:B$53)&lt;&gt;0,LOOKUP(G167,MannschaftsNrListe,Mannschaften!B$4:B$53),""))</f>
        <v xml:space="preserve"> </v>
      </c>
      <c r="I167" s="48"/>
      <c r="J167" s="48"/>
      <c r="K167" s="48"/>
      <c r="L167" s="48"/>
      <c r="M167" s="48"/>
      <c r="N167" s="48"/>
      <c r="O167" s="48"/>
      <c r="P167" s="48"/>
      <c r="Q167" s="48"/>
      <c r="R167" s="48"/>
      <c r="S167" s="48"/>
      <c r="T167" s="48"/>
      <c r="U167" s="48"/>
      <c r="V167" s="48"/>
      <c r="W167" s="48"/>
      <c r="X167" s="48"/>
      <c r="Y167" s="48"/>
      <c r="Z167" s="48"/>
      <c r="AA167" s="49"/>
      <c r="AB167" s="142">
        <f t="shared" si="4"/>
        <v>0</v>
      </c>
      <c r="AC167" s="142">
        <f>IF(NOT(ISBLANK(F167)),LOOKUP(F167,EWKNrListe,Übersicht!D$11:D$26),0)</f>
        <v>0</v>
      </c>
      <c r="AD167" s="142">
        <f>IF(AND(NOT(ISBLANK(G167)),ISNUMBER(H167)),LOOKUP(H167,WKNrListe,Übersicht!I$11:I$26),)</f>
        <v>0</v>
      </c>
      <c r="AE167" s="216" t="str">
        <f t="shared" si="5"/>
        <v/>
      </c>
      <c r="AF167" s="206" t="str">
        <f>IF(OR(ISBLANK(F167),
AND(
ISBLANK(E167),
NOT(ISNUMBER(E167))
)),
"",
IF(
E167&lt;=Schwierigkeitsstufen!J$3,
Schwierigkeitsstufen!K$3,
Schwierigkeitsstufen!K$2
))</f>
        <v/>
      </c>
    </row>
    <row r="168" spans="1:32" s="50" customFormat="1" ht="15" x14ac:dyDescent="0.2">
      <c r="A168" s="46"/>
      <c r="B168" s="46"/>
      <c r="C168" s="48"/>
      <c r="D168" s="48"/>
      <c r="E168" s="47"/>
      <c r="F168" s="48"/>
      <c r="G168" s="48"/>
      <c r="H168" s="170" t="str">
        <f>IF(ISBLANK(G168)," ",IF(LOOKUP(G168,MannschaftsNrListe,Mannschaften!B$4:B$53)&lt;&gt;0,LOOKUP(G168,MannschaftsNrListe,Mannschaften!B$4:B$53),""))</f>
        <v xml:space="preserve"> </v>
      </c>
      <c r="I168" s="48"/>
      <c r="J168" s="48"/>
      <c r="K168" s="48"/>
      <c r="L168" s="48"/>
      <c r="M168" s="48"/>
      <c r="N168" s="48"/>
      <c r="O168" s="48"/>
      <c r="P168" s="48"/>
      <c r="Q168" s="48"/>
      <c r="R168" s="48"/>
      <c r="S168" s="48"/>
      <c r="T168" s="48"/>
      <c r="U168" s="48"/>
      <c r="V168" s="48"/>
      <c r="W168" s="48"/>
      <c r="X168" s="48"/>
      <c r="Y168" s="48"/>
      <c r="Z168" s="48"/>
      <c r="AA168" s="49"/>
      <c r="AB168" s="142">
        <f t="shared" si="4"/>
        <v>0</v>
      </c>
      <c r="AC168" s="142">
        <f>IF(NOT(ISBLANK(F168)),LOOKUP(F168,EWKNrListe,Übersicht!D$11:D$26),0)</f>
        <v>0</v>
      </c>
      <c r="AD168" s="142">
        <f>IF(AND(NOT(ISBLANK(G168)),ISNUMBER(H168)),LOOKUP(H168,WKNrListe,Übersicht!I$11:I$26),)</f>
        <v>0</v>
      </c>
      <c r="AE168" s="216" t="str">
        <f t="shared" si="5"/>
        <v/>
      </c>
      <c r="AF168" s="206" t="str">
        <f>IF(OR(ISBLANK(F168),
AND(
ISBLANK(E168),
NOT(ISNUMBER(E168))
)),
"",
IF(
E168&lt;=Schwierigkeitsstufen!J$3,
Schwierigkeitsstufen!K$3,
Schwierigkeitsstufen!K$2
))</f>
        <v/>
      </c>
    </row>
    <row r="169" spans="1:32" s="50" customFormat="1" ht="15" x14ac:dyDescent="0.2">
      <c r="A169" s="46"/>
      <c r="B169" s="46"/>
      <c r="C169" s="48"/>
      <c r="D169" s="48"/>
      <c r="E169" s="47"/>
      <c r="F169" s="48"/>
      <c r="G169" s="48"/>
      <c r="H169" s="170" t="str">
        <f>IF(ISBLANK(G169)," ",IF(LOOKUP(G169,MannschaftsNrListe,Mannschaften!B$4:B$53)&lt;&gt;0,LOOKUP(G169,MannschaftsNrListe,Mannschaften!B$4:B$53),""))</f>
        <v xml:space="preserve"> </v>
      </c>
      <c r="I169" s="48"/>
      <c r="J169" s="48"/>
      <c r="K169" s="48"/>
      <c r="L169" s="48"/>
      <c r="M169" s="48"/>
      <c r="N169" s="48"/>
      <c r="O169" s="48"/>
      <c r="P169" s="48"/>
      <c r="Q169" s="48"/>
      <c r="R169" s="48"/>
      <c r="S169" s="48"/>
      <c r="T169" s="48"/>
      <c r="U169" s="48"/>
      <c r="V169" s="48"/>
      <c r="W169" s="48"/>
      <c r="X169" s="48"/>
      <c r="Y169" s="48"/>
      <c r="Z169" s="48"/>
      <c r="AA169" s="49"/>
      <c r="AB169" s="142">
        <f t="shared" si="4"/>
        <v>0</v>
      </c>
      <c r="AC169" s="142">
        <f>IF(NOT(ISBLANK(F169)),LOOKUP(F169,EWKNrListe,Übersicht!D$11:D$26),0)</f>
        <v>0</v>
      </c>
      <c r="AD169" s="142">
        <f>IF(AND(NOT(ISBLANK(G169)),ISNUMBER(H169)),LOOKUP(H169,WKNrListe,Übersicht!I$11:I$26),)</f>
        <v>0</v>
      </c>
      <c r="AE169" s="216" t="str">
        <f t="shared" si="5"/>
        <v/>
      </c>
      <c r="AF169" s="206" t="str">
        <f>IF(OR(ISBLANK(F169),
AND(
ISBLANK(E169),
NOT(ISNUMBER(E169))
)),
"",
IF(
E169&lt;=Schwierigkeitsstufen!J$3,
Schwierigkeitsstufen!K$3,
Schwierigkeitsstufen!K$2
))</f>
        <v/>
      </c>
    </row>
    <row r="170" spans="1:32" s="50" customFormat="1" ht="15" x14ac:dyDescent="0.2">
      <c r="A170" s="46"/>
      <c r="B170" s="46"/>
      <c r="C170" s="48"/>
      <c r="D170" s="48"/>
      <c r="E170" s="47"/>
      <c r="F170" s="48"/>
      <c r="G170" s="48"/>
      <c r="H170" s="170" t="str">
        <f>IF(ISBLANK(G170)," ",IF(LOOKUP(G170,MannschaftsNrListe,Mannschaften!B$4:B$53)&lt;&gt;0,LOOKUP(G170,MannschaftsNrListe,Mannschaften!B$4:B$53),""))</f>
        <v xml:space="preserve"> </v>
      </c>
      <c r="I170" s="48"/>
      <c r="J170" s="48"/>
      <c r="K170" s="48"/>
      <c r="L170" s="48"/>
      <c r="M170" s="48"/>
      <c r="N170" s="48"/>
      <c r="O170" s="48"/>
      <c r="P170" s="48"/>
      <c r="Q170" s="48"/>
      <c r="R170" s="48"/>
      <c r="S170" s="48"/>
      <c r="T170" s="48"/>
      <c r="U170" s="48"/>
      <c r="V170" s="48"/>
      <c r="W170" s="48"/>
      <c r="X170" s="48"/>
      <c r="Y170" s="48"/>
      <c r="Z170" s="48"/>
      <c r="AA170" s="49"/>
      <c r="AB170" s="142">
        <f t="shared" si="4"/>
        <v>0</v>
      </c>
      <c r="AC170" s="142">
        <f>IF(NOT(ISBLANK(F170)),LOOKUP(F170,EWKNrListe,Übersicht!D$11:D$26),0)</f>
        <v>0</v>
      </c>
      <c r="AD170" s="142">
        <f>IF(AND(NOT(ISBLANK(G170)),ISNUMBER(H170)),LOOKUP(H170,WKNrListe,Übersicht!I$11:I$26),)</f>
        <v>0</v>
      </c>
      <c r="AE170" s="216" t="str">
        <f t="shared" si="5"/>
        <v/>
      </c>
      <c r="AF170" s="206" t="str">
        <f>IF(OR(ISBLANK(F170),
AND(
ISBLANK(E170),
NOT(ISNUMBER(E170))
)),
"",
IF(
E170&lt;=Schwierigkeitsstufen!J$3,
Schwierigkeitsstufen!K$3,
Schwierigkeitsstufen!K$2
))</f>
        <v/>
      </c>
    </row>
    <row r="171" spans="1:32" s="50" customFormat="1" ht="15" x14ac:dyDescent="0.2">
      <c r="A171" s="46"/>
      <c r="B171" s="46"/>
      <c r="C171" s="48"/>
      <c r="D171" s="48"/>
      <c r="E171" s="47"/>
      <c r="F171" s="48"/>
      <c r="G171" s="48"/>
      <c r="H171" s="170" t="str">
        <f>IF(ISBLANK(G171)," ",IF(LOOKUP(G171,MannschaftsNrListe,Mannschaften!B$4:B$53)&lt;&gt;0,LOOKUP(G171,MannschaftsNrListe,Mannschaften!B$4:B$53),""))</f>
        <v xml:space="preserve"> </v>
      </c>
      <c r="I171" s="48"/>
      <c r="J171" s="48"/>
      <c r="K171" s="48"/>
      <c r="L171" s="48"/>
      <c r="M171" s="48"/>
      <c r="N171" s="48"/>
      <c r="O171" s="48"/>
      <c r="P171" s="48"/>
      <c r="Q171" s="48"/>
      <c r="R171" s="48"/>
      <c r="S171" s="48"/>
      <c r="T171" s="48"/>
      <c r="U171" s="48"/>
      <c r="V171" s="48"/>
      <c r="W171" s="48"/>
      <c r="X171" s="48"/>
      <c r="Y171" s="48"/>
      <c r="Z171" s="48"/>
      <c r="AA171" s="49"/>
      <c r="AB171" s="142">
        <f t="shared" si="4"/>
        <v>0</v>
      </c>
      <c r="AC171" s="142">
        <f>IF(NOT(ISBLANK(F171)),LOOKUP(F171,EWKNrListe,Übersicht!D$11:D$26),0)</f>
        <v>0</v>
      </c>
      <c r="AD171" s="142">
        <f>IF(AND(NOT(ISBLANK(G171)),ISNUMBER(H171)),LOOKUP(H171,WKNrListe,Übersicht!I$11:I$26),)</f>
        <v>0</v>
      </c>
      <c r="AE171" s="216" t="str">
        <f t="shared" si="5"/>
        <v/>
      </c>
      <c r="AF171" s="206" t="str">
        <f>IF(OR(ISBLANK(F171),
AND(
ISBLANK(E171),
NOT(ISNUMBER(E171))
)),
"",
IF(
E171&lt;=Schwierigkeitsstufen!J$3,
Schwierigkeitsstufen!K$3,
Schwierigkeitsstufen!K$2
))</f>
        <v/>
      </c>
    </row>
    <row r="172" spans="1:32" s="50" customFormat="1" ht="15" x14ac:dyDescent="0.2">
      <c r="A172" s="46"/>
      <c r="B172" s="46"/>
      <c r="C172" s="48"/>
      <c r="D172" s="48"/>
      <c r="E172" s="47"/>
      <c r="F172" s="48"/>
      <c r="G172" s="48"/>
      <c r="H172" s="170" t="str">
        <f>IF(ISBLANK(G172)," ",IF(LOOKUP(G172,MannschaftsNrListe,Mannschaften!B$4:B$53)&lt;&gt;0,LOOKUP(G172,MannschaftsNrListe,Mannschaften!B$4:B$53),""))</f>
        <v xml:space="preserve"> </v>
      </c>
      <c r="I172" s="48"/>
      <c r="J172" s="48"/>
      <c r="K172" s="48"/>
      <c r="L172" s="48"/>
      <c r="M172" s="48"/>
      <c r="N172" s="48"/>
      <c r="O172" s="48"/>
      <c r="P172" s="48"/>
      <c r="Q172" s="48"/>
      <c r="R172" s="48"/>
      <c r="S172" s="48"/>
      <c r="T172" s="48"/>
      <c r="U172" s="48"/>
      <c r="V172" s="48"/>
      <c r="W172" s="48"/>
      <c r="X172" s="48"/>
      <c r="Y172" s="48"/>
      <c r="Z172" s="48"/>
      <c r="AA172" s="49"/>
      <c r="AB172" s="142">
        <f t="shared" si="4"/>
        <v>0</v>
      </c>
      <c r="AC172" s="142">
        <f>IF(NOT(ISBLANK(F172)),LOOKUP(F172,EWKNrListe,Übersicht!D$11:D$26),0)</f>
        <v>0</v>
      </c>
      <c r="AD172" s="142">
        <f>IF(AND(NOT(ISBLANK(G172)),ISNUMBER(H172)),LOOKUP(H172,WKNrListe,Übersicht!I$11:I$26),)</f>
        <v>0</v>
      </c>
      <c r="AE172" s="216" t="str">
        <f t="shared" si="5"/>
        <v/>
      </c>
      <c r="AF172" s="206" t="str">
        <f>IF(OR(ISBLANK(F172),
AND(
ISBLANK(E172),
NOT(ISNUMBER(E172))
)),
"",
IF(
E172&lt;=Schwierigkeitsstufen!J$3,
Schwierigkeitsstufen!K$3,
Schwierigkeitsstufen!K$2
))</f>
        <v/>
      </c>
    </row>
    <row r="173" spans="1:32" s="50" customFormat="1" ht="15" x14ac:dyDescent="0.2">
      <c r="A173" s="46"/>
      <c r="B173" s="46"/>
      <c r="C173" s="48"/>
      <c r="D173" s="48"/>
      <c r="E173" s="47"/>
      <c r="F173" s="48"/>
      <c r="G173" s="48"/>
      <c r="H173" s="170" t="str">
        <f>IF(ISBLANK(G173)," ",IF(LOOKUP(G173,MannschaftsNrListe,Mannschaften!B$4:B$53)&lt;&gt;0,LOOKUP(G173,MannschaftsNrListe,Mannschaften!B$4:B$53),""))</f>
        <v xml:space="preserve"> </v>
      </c>
      <c r="I173" s="48"/>
      <c r="J173" s="48"/>
      <c r="K173" s="48"/>
      <c r="L173" s="48"/>
      <c r="M173" s="48"/>
      <c r="N173" s="48"/>
      <c r="O173" s="48"/>
      <c r="P173" s="48"/>
      <c r="Q173" s="48"/>
      <c r="R173" s="48"/>
      <c r="S173" s="48"/>
      <c r="T173" s="48"/>
      <c r="U173" s="48"/>
      <c r="V173" s="48"/>
      <c r="W173" s="48"/>
      <c r="X173" s="48"/>
      <c r="Y173" s="48"/>
      <c r="Z173" s="48"/>
      <c r="AA173" s="49"/>
      <c r="AB173" s="142">
        <f t="shared" si="4"/>
        <v>0</v>
      </c>
      <c r="AC173" s="142">
        <f>IF(NOT(ISBLANK(F173)),LOOKUP(F173,EWKNrListe,Übersicht!D$11:D$26),0)</f>
        <v>0</v>
      </c>
      <c r="AD173" s="142">
        <f>IF(AND(NOT(ISBLANK(G173)),ISNUMBER(H173)),LOOKUP(H173,WKNrListe,Übersicht!I$11:I$26),)</f>
        <v>0</v>
      </c>
      <c r="AE173" s="216" t="str">
        <f t="shared" si="5"/>
        <v/>
      </c>
      <c r="AF173" s="206" t="str">
        <f>IF(OR(ISBLANK(F173),
AND(
ISBLANK(E173),
NOT(ISNUMBER(E173))
)),
"",
IF(
E173&lt;=Schwierigkeitsstufen!J$3,
Schwierigkeitsstufen!K$3,
Schwierigkeitsstufen!K$2
))</f>
        <v/>
      </c>
    </row>
    <row r="174" spans="1:32" s="50" customFormat="1" ht="15" x14ac:dyDescent="0.2">
      <c r="A174" s="46"/>
      <c r="B174" s="46"/>
      <c r="C174" s="48"/>
      <c r="D174" s="48"/>
      <c r="E174" s="47"/>
      <c r="F174" s="48"/>
      <c r="G174" s="48"/>
      <c r="H174" s="170" t="str">
        <f>IF(ISBLANK(G174)," ",IF(LOOKUP(G174,MannschaftsNrListe,Mannschaften!B$4:B$53)&lt;&gt;0,LOOKUP(G174,MannschaftsNrListe,Mannschaften!B$4:B$53),""))</f>
        <v xml:space="preserve"> </v>
      </c>
      <c r="I174" s="48"/>
      <c r="J174" s="48"/>
      <c r="K174" s="48"/>
      <c r="L174" s="48"/>
      <c r="M174" s="48"/>
      <c r="N174" s="48"/>
      <c r="O174" s="48"/>
      <c r="P174" s="48"/>
      <c r="Q174" s="48"/>
      <c r="R174" s="48"/>
      <c r="S174" s="48"/>
      <c r="T174" s="48"/>
      <c r="U174" s="48"/>
      <c r="V174" s="48"/>
      <c r="W174" s="48"/>
      <c r="X174" s="48"/>
      <c r="Y174" s="48"/>
      <c r="Z174" s="48"/>
      <c r="AA174" s="49"/>
      <c r="AB174" s="142">
        <f t="shared" si="4"/>
        <v>0</v>
      </c>
      <c r="AC174" s="142">
        <f>IF(NOT(ISBLANK(F174)),LOOKUP(F174,EWKNrListe,Übersicht!D$11:D$26),0)</f>
        <v>0</v>
      </c>
      <c r="AD174" s="142">
        <f>IF(AND(NOT(ISBLANK(G174)),ISNUMBER(H174)),LOOKUP(H174,WKNrListe,Übersicht!I$11:I$26),)</f>
        <v>0</v>
      </c>
      <c r="AE174" s="216" t="str">
        <f t="shared" si="5"/>
        <v/>
      </c>
      <c r="AF174" s="206" t="str">
        <f>IF(OR(ISBLANK(F174),
AND(
ISBLANK(E174),
NOT(ISNUMBER(E174))
)),
"",
IF(
E174&lt;=Schwierigkeitsstufen!J$3,
Schwierigkeitsstufen!K$3,
Schwierigkeitsstufen!K$2
))</f>
        <v/>
      </c>
    </row>
    <row r="175" spans="1:32" s="50" customFormat="1" ht="15" x14ac:dyDescent="0.2">
      <c r="A175" s="46"/>
      <c r="B175" s="46"/>
      <c r="C175" s="48"/>
      <c r="D175" s="48"/>
      <c r="E175" s="47"/>
      <c r="F175" s="48"/>
      <c r="G175" s="48"/>
      <c r="H175" s="170" t="str">
        <f>IF(ISBLANK(G175)," ",IF(LOOKUP(G175,MannschaftsNrListe,Mannschaften!B$4:B$53)&lt;&gt;0,LOOKUP(G175,MannschaftsNrListe,Mannschaften!B$4:B$53),""))</f>
        <v xml:space="preserve"> </v>
      </c>
      <c r="I175" s="48"/>
      <c r="J175" s="48"/>
      <c r="K175" s="48"/>
      <c r="L175" s="48"/>
      <c r="M175" s="48"/>
      <c r="N175" s="48"/>
      <c r="O175" s="48"/>
      <c r="P175" s="48"/>
      <c r="Q175" s="48"/>
      <c r="R175" s="48"/>
      <c r="S175" s="48"/>
      <c r="T175" s="48"/>
      <c r="U175" s="48"/>
      <c r="V175" s="48"/>
      <c r="W175" s="48"/>
      <c r="X175" s="48"/>
      <c r="Y175" s="48"/>
      <c r="Z175" s="48"/>
      <c r="AA175" s="49"/>
      <c r="AB175" s="142">
        <f t="shared" si="4"/>
        <v>0</v>
      </c>
      <c r="AC175" s="142">
        <f>IF(NOT(ISBLANK(F175)),LOOKUP(F175,EWKNrListe,Übersicht!D$11:D$26),0)</f>
        <v>0</v>
      </c>
      <c r="AD175" s="142">
        <f>IF(AND(NOT(ISBLANK(G175)),ISNUMBER(H175)),LOOKUP(H175,WKNrListe,Übersicht!I$11:I$26),)</f>
        <v>0</v>
      </c>
      <c r="AE175" s="216" t="str">
        <f t="shared" si="5"/>
        <v/>
      </c>
      <c r="AF175" s="206" t="str">
        <f>IF(OR(ISBLANK(F175),
AND(
ISBLANK(E175),
NOT(ISNUMBER(E175))
)),
"",
IF(
E175&lt;=Schwierigkeitsstufen!J$3,
Schwierigkeitsstufen!K$3,
Schwierigkeitsstufen!K$2
))</f>
        <v/>
      </c>
    </row>
    <row r="176" spans="1:32" s="50" customFormat="1" ht="15" x14ac:dyDescent="0.2">
      <c r="A176" s="46"/>
      <c r="B176" s="46"/>
      <c r="C176" s="48"/>
      <c r="D176" s="48"/>
      <c r="E176" s="47"/>
      <c r="F176" s="48"/>
      <c r="G176" s="48"/>
      <c r="H176" s="170" t="str">
        <f>IF(ISBLANK(G176)," ",IF(LOOKUP(G176,MannschaftsNrListe,Mannschaften!B$4:B$53)&lt;&gt;0,LOOKUP(G176,MannschaftsNrListe,Mannschaften!B$4:B$53),""))</f>
        <v xml:space="preserve"> </v>
      </c>
      <c r="I176" s="48"/>
      <c r="J176" s="48"/>
      <c r="K176" s="48"/>
      <c r="L176" s="48"/>
      <c r="M176" s="48"/>
      <c r="N176" s="48"/>
      <c r="O176" s="48"/>
      <c r="P176" s="48"/>
      <c r="Q176" s="48"/>
      <c r="R176" s="48"/>
      <c r="S176" s="48"/>
      <c r="T176" s="48"/>
      <c r="U176" s="48"/>
      <c r="V176" s="48"/>
      <c r="W176" s="48"/>
      <c r="X176" s="48"/>
      <c r="Y176" s="48"/>
      <c r="Z176" s="48"/>
      <c r="AA176" s="49"/>
      <c r="AB176" s="142">
        <f t="shared" si="4"/>
        <v>0</v>
      </c>
      <c r="AC176" s="142">
        <f>IF(NOT(ISBLANK(F176)),LOOKUP(F176,EWKNrListe,Übersicht!D$11:D$26),0)</f>
        <v>0</v>
      </c>
      <c r="AD176" s="142">
        <f>IF(AND(NOT(ISBLANK(G176)),ISNUMBER(H176)),LOOKUP(H176,WKNrListe,Übersicht!I$11:I$26),)</f>
        <v>0</v>
      </c>
      <c r="AE176" s="216" t="str">
        <f t="shared" si="5"/>
        <v/>
      </c>
      <c r="AF176" s="206" t="str">
        <f>IF(OR(ISBLANK(F176),
AND(
ISBLANK(E176),
NOT(ISNUMBER(E176))
)),
"",
IF(
E176&lt;=Schwierigkeitsstufen!J$3,
Schwierigkeitsstufen!K$3,
Schwierigkeitsstufen!K$2
))</f>
        <v/>
      </c>
    </row>
    <row r="177" spans="1:32" s="50" customFormat="1" ht="15" x14ac:dyDescent="0.2">
      <c r="A177" s="46"/>
      <c r="B177" s="46"/>
      <c r="C177" s="48"/>
      <c r="D177" s="48"/>
      <c r="E177" s="47"/>
      <c r="F177" s="48"/>
      <c r="G177" s="48"/>
      <c r="H177" s="170" t="str">
        <f>IF(ISBLANK(G177)," ",IF(LOOKUP(G177,MannschaftsNrListe,Mannschaften!B$4:B$53)&lt;&gt;0,LOOKUP(G177,MannschaftsNrListe,Mannschaften!B$4:B$53),""))</f>
        <v xml:space="preserve"> </v>
      </c>
      <c r="I177" s="48"/>
      <c r="J177" s="48"/>
      <c r="K177" s="48"/>
      <c r="L177" s="48"/>
      <c r="M177" s="48"/>
      <c r="N177" s="48"/>
      <c r="O177" s="48"/>
      <c r="P177" s="48"/>
      <c r="Q177" s="48"/>
      <c r="R177" s="48"/>
      <c r="S177" s="48"/>
      <c r="T177" s="48"/>
      <c r="U177" s="48"/>
      <c r="V177" s="48"/>
      <c r="W177" s="48"/>
      <c r="X177" s="48"/>
      <c r="Y177" s="48"/>
      <c r="Z177" s="48"/>
      <c r="AA177" s="49"/>
      <c r="AB177" s="142">
        <f t="shared" si="4"/>
        <v>0</v>
      </c>
      <c r="AC177" s="142">
        <f>IF(NOT(ISBLANK(F177)),LOOKUP(F177,EWKNrListe,Übersicht!D$11:D$26),0)</f>
        <v>0</v>
      </c>
      <c r="AD177" s="142">
        <f>IF(AND(NOT(ISBLANK(G177)),ISNUMBER(H177)),LOOKUP(H177,WKNrListe,Übersicht!I$11:I$26),)</f>
        <v>0</v>
      </c>
      <c r="AE177" s="216" t="str">
        <f t="shared" si="5"/>
        <v/>
      </c>
      <c r="AF177" s="206" t="str">
        <f>IF(OR(ISBLANK(F177),
AND(
ISBLANK(E177),
NOT(ISNUMBER(E177))
)),
"",
IF(
E177&lt;=Schwierigkeitsstufen!J$3,
Schwierigkeitsstufen!K$3,
Schwierigkeitsstufen!K$2
))</f>
        <v/>
      </c>
    </row>
    <row r="178" spans="1:32" s="50" customFormat="1" ht="15" x14ac:dyDescent="0.2">
      <c r="A178" s="46"/>
      <c r="B178" s="46"/>
      <c r="C178" s="48"/>
      <c r="D178" s="48"/>
      <c r="E178" s="47"/>
      <c r="F178" s="48"/>
      <c r="G178" s="48"/>
      <c r="H178" s="170" t="str">
        <f>IF(ISBLANK(G178)," ",IF(LOOKUP(G178,MannschaftsNrListe,Mannschaften!B$4:B$53)&lt;&gt;0,LOOKUP(G178,MannschaftsNrListe,Mannschaften!B$4:B$53),""))</f>
        <v xml:space="preserve"> </v>
      </c>
      <c r="I178" s="48"/>
      <c r="J178" s="48"/>
      <c r="K178" s="48"/>
      <c r="L178" s="48"/>
      <c r="M178" s="48"/>
      <c r="N178" s="48"/>
      <c r="O178" s="48"/>
      <c r="P178" s="48"/>
      <c r="Q178" s="48"/>
      <c r="R178" s="48"/>
      <c r="S178" s="48"/>
      <c r="T178" s="48"/>
      <c r="U178" s="48"/>
      <c r="V178" s="48"/>
      <c r="W178" s="48"/>
      <c r="X178" s="48"/>
      <c r="Y178" s="48"/>
      <c r="Z178" s="48"/>
      <c r="AA178" s="49"/>
      <c r="AB178" s="142">
        <f t="shared" si="4"/>
        <v>0</v>
      </c>
      <c r="AC178" s="142">
        <f>IF(NOT(ISBLANK(F178)),LOOKUP(F178,EWKNrListe,Übersicht!D$11:D$26),0)</f>
        <v>0</v>
      </c>
      <c r="AD178" s="142">
        <f>IF(AND(NOT(ISBLANK(G178)),ISNUMBER(H178)),LOOKUP(H178,WKNrListe,Übersicht!I$11:I$26),)</f>
        <v>0</v>
      </c>
      <c r="AE178" s="216" t="str">
        <f t="shared" si="5"/>
        <v/>
      </c>
      <c r="AF178" s="206" t="str">
        <f>IF(OR(ISBLANK(F178),
AND(
ISBLANK(E178),
NOT(ISNUMBER(E178))
)),
"",
IF(
E178&lt;=Schwierigkeitsstufen!J$3,
Schwierigkeitsstufen!K$3,
Schwierigkeitsstufen!K$2
))</f>
        <v/>
      </c>
    </row>
    <row r="179" spans="1:32" s="50" customFormat="1" ht="15" x14ac:dyDescent="0.2">
      <c r="A179" s="46"/>
      <c r="B179" s="46"/>
      <c r="C179" s="48"/>
      <c r="D179" s="48"/>
      <c r="E179" s="47"/>
      <c r="F179" s="48"/>
      <c r="G179" s="48"/>
      <c r="H179" s="170" t="str">
        <f>IF(ISBLANK(G179)," ",IF(LOOKUP(G179,MannschaftsNrListe,Mannschaften!B$4:B$53)&lt;&gt;0,LOOKUP(G179,MannschaftsNrListe,Mannschaften!B$4:B$53),""))</f>
        <v xml:space="preserve"> </v>
      </c>
      <c r="I179" s="48"/>
      <c r="J179" s="48"/>
      <c r="K179" s="48"/>
      <c r="L179" s="48"/>
      <c r="M179" s="48"/>
      <c r="N179" s="48"/>
      <c r="O179" s="48"/>
      <c r="P179" s="48"/>
      <c r="Q179" s="48"/>
      <c r="R179" s="48"/>
      <c r="S179" s="48"/>
      <c r="T179" s="48"/>
      <c r="U179" s="48"/>
      <c r="V179" s="48"/>
      <c r="W179" s="48"/>
      <c r="X179" s="48"/>
      <c r="Y179" s="48"/>
      <c r="Z179" s="48"/>
      <c r="AA179" s="49"/>
      <c r="AB179" s="142">
        <f t="shared" si="4"/>
        <v>0</v>
      </c>
      <c r="AC179" s="142">
        <f>IF(NOT(ISBLANK(F179)),LOOKUP(F179,EWKNrListe,Übersicht!D$11:D$26),0)</f>
        <v>0</v>
      </c>
      <c r="AD179" s="142">
        <f>IF(AND(NOT(ISBLANK(G179)),ISNUMBER(H179)),LOOKUP(H179,WKNrListe,Übersicht!I$11:I$26),)</f>
        <v>0</v>
      </c>
      <c r="AE179" s="216" t="str">
        <f t="shared" si="5"/>
        <v/>
      </c>
      <c r="AF179" s="206" t="str">
        <f>IF(OR(ISBLANK(F179),
AND(
ISBLANK(E179),
NOT(ISNUMBER(E179))
)),
"",
IF(
E179&lt;=Schwierigkeitsstufen!J$3,
Schwierigkeitsstufen!K$3,
Schwierigkeitsstufen!K$2
))</f>
        <v/>
      </c>
    </row>
    <row r="180" spans="1:32" s="50" customFormat="1" ht="15" x14ac:dyDescent="0.2">
      <c r="A180" s="46"/>
      <c r="B180" s="46"/>
      <c r="C180" s="48"/>
      <c r="D180" s="48"/>
      <c r="E180" s="47"/>
      <c r="F180" s="48"/>
      <c r="G180" s="48"/>
      <c r="H180" s="170" t="str">
        <f>IF(ISBLANK(G180)," ",IF(LOOKUP(G180,MannschaftsNrListe,Mannschaften!B$4:B$53)&lt;&gt;0,LOOKUP(G180,MannschaftsNrListe,Mannschaften!B$4:B$53),""))</f>
        <v xml:space="preserve"> </v>
      </c>
      <c r="I180" s="48"/>
      <c r="J180" s="48"/>
      <c r="K180" s="48"/>
      <c r="L180" s="48"/>
      <c r="M180" s="48"/>
      <c r="N180" s="48"/>
      <c r="O180" s="48"/>
      <c r="P180" s="48"/>
      <c r="Q180" s="48"/>
      <c r="R180" s="48"/>
      <c r="S180" s="48"/>
      <c r="T180" s="48"/>
      <c r="U180" s="48"/>
      <c r="V180" s="48"/>
      <c r="W180" s="48"/>
      <c r="X180" s="48"/>
      <c r="Y180" s="48"/>
      <c r="Z180" s="48"/>
      <c r="AA180" s="49"/>
      <c r="AB180" s="142">
        <f t="shared" si="4"/>
        <v>0</v>
      </c>
      <c r="AC180" s="142">
        <f>IF(NOT(ISBLANK(F180)),LOOKUP(F180,EWKNrListe,Übersicht!D$11:D$26),0)</f>
        <v>0</v>
      </c>
      <c r="AD180" s="142">
        <f>IF(AND(NOT(ISBLANK(G180)),ISNUMBER(H180)),LOOKUP(H180,WKNrListe,Übersicht!I$11:I$26),)</f>
        <v>0</v>
      </c>
      <c r="AE180" s="216" t="str">
        <f t="shared" si="5"/>
        <v/>
      </c>
      <c r="AF180" s="206" t="str">
        <f>IF(OR(ISBLANK(F180),
AND(
ISBLANK(E180),
NOT(ISNUMBER(E180))
)),
"",
IF(
E180&lt;=Schwierigkeitsstufen!J$3,
Schwierigkeitsstufen!K$3,
Schwierigkeitsstufen!K$2
))</f>
        <v/>
      </c>
    </row>
    <row r="181" spans="1:32" s="50" customFormat="1" ht="15" x14ac:dyDescent="0.2">
      <c r="A181" s="46"/>
      <c r="B181" s="46"/>
      <c r="C181" s="48"/>
      <c r="D181" s="48"/>
      <c r="E181" s="47"/>
      <c r="F181" s="48"/>
      <c r="G181" s="48"/>
      <c r="H181" s="170" t="str">
        <f>IF(ISBLANK(G181)," ",IF(LOOKUP(G181,MannschaftsNrListe,Mannschaften!B$4:B$53)&lt;&gt;0,LOOKUP(G181,MannschaftsNrListe,Mannschaften!B$4:B$53),""))</f>
        <v xml:space="preserve"> </v>
      </c>
      <c r="I181" s="48"/>
      <c r="J181" s="48"/>
      <c r="K181" s="48"/>
      <c r="L181" s="48"/>
      <c r="M181" s="48"/>
      <c r="N181" s="48"/>
      <c r="O181" s="48"/>
      <c r="P181" s="48"/>
      <c r="Q181" s="48"/>
      <c r="R181" s="48"/>
      <c r="S181" s="48"/>
      <c r="T181" s="48"/>
      <c r="U181" s="48"/>
      <c r="V181" s="48"/>
      <c r="W181" s="48"/>
      <c r="X181" s="48"/>
      <c r="Y181" s="48"/>
      <c r="Z181" s="48"/>
      <c r="AA181" s="49"/>
      <c r="AB181" s="142">
        <f t="shared" si="4"/>
        <v>0</v>
      </c>
      <c r="AC181" s="142">
        <f>IF(NOT(ISBLANK(F181)),LOOKUP(F181,EWKNrListe,Übersicht!D$11:D$26),0)</f>
        <v>0</v>
      </c>
      <c r="AD181" s="142">
        <f>IF(AND(NOT(ISBLANK(G181)),ISNUMBER(H181)),LOOKUP(H181,WKNrListe,Übersicht!I$11:I$26),)</f>
        <v>0</v>
      </c>
      <c r="AE181" s="216" t="str">
        <f t="shared" si="5"/>
        <v/>
      </c>
      <c r="AF181" s="206" t="str">
        <f>IF(OR(ISBLANK(F181),
AND(
ISBLANK(E181),
NOT(ISNUMBER(E181))
)),
"",
IF(
E181&lt;=Schwierigkeitsstufen!J$3,
Schwierigkeitsstufen!K$3,
Schwierigkeitsstufen!K$2
))</f>
        <v/>
      </c>
    </row>
    <row r="182" spans="1:32" s="50" customFormat="1" ht="15" x14ac:dyDescent="0.2">
      <c r="A182" s="46"/>
      <c r="B182" s="46"/>
      <c r="C182" s="48"/>
      <c r="D182" s="48"/>
      <c r="E182" s="47"/>
      <c r="F182" s="48"/>
      <c r="G182" s="48"/>
      <c r="H182" s="170" t="str">
        <f>IF(ISBLANK(G182)," ",IF(LOOKUP(G182,MannschaftsNrListe,Mannschaften!B$4:B$53)&lt;&gt;0,LOOKUP(G182,MannschaftsNrListe,Mannschaften!B$4:B$53),""))</f>
        <v xml:space="preserve"> </v>
      </c>
      <c r="I182" s="48"/>
      <c r="J182" s="48"/>
      <c r="K182" s="48"/>
      <c r="L182" s="48"/>
      <c r="M182" s="48"/>
      <c r="N182" s="48"/>
      <c r="O182" s="48"/>
      <c r="P182" s="48"/>
      <c r="Q182" s="48"/>
      <c r="R182" s="48"/>
      <c r="S182" s="48"/>
      <c r="T182" s="48"/>
      <c r="U182" s="48"/>
      <c r="V182" s="48"/>
      <c r="W182" s="48"/>
      <c r="X182" s="48"/>
      <c r="Y182" s="48"/>
      <c r="Z182" s="48"/>
      <c r="AA182" s="49"/>
      <c r="AB182" s="142">
        <f t="shared" si="4"/>
        <v>0</v>
      </c>
      <c r="AC182" s="142">
        <f>IF(NOT(ISBLANK(F182)),LOOKUP(F182,EWKNrListe,Übersicht!D$11:D$26),0)</f>
        <v>0</v>
      </c>
      <c r="AD182" s="142">
        <f>IF(AND(NOT(ISBLANK(G182)),ISNUMBER(H182)),LOOKUP(H182,WKNrListe,Übersicht!I$11:I$26),)</f>
        <v>0</v>
      </c>
      <c r="AE182" s="216" t="str">
        <f t="shared" si="5"/>
        <v/>
      </c>
      <c r="AF182" s="206" t="str">
        <f>IF(OR(ISBLANK(F182),
AND(
ISBLANK(E182),
NOT(ISNUMBER(E182))
)),
"",
IF(
E182&lt;=Schwierigkeitsstufen!J$3,
Schwierigkeitsstufen!K$3,
Schwierigkeitsstufen!K$2
))</f>
        <v/>
      </c>
    </row>
    <row r="183" spans="1:32" s="50" customFormat="1" ht="15" x14ac:dyDescent="0.2">
      <c r="A183" s="46"/>
      <c r="B183" s="46"/>
      <c r="C183" s="48"/>
      <c r="D183" s="48"/>
      <c r="E183" s="47"/>
      <c r="F183" s="48"/>
      <c r="G183" s="48"/>
      <c r="H183" s="170" t="str">
        <f>IF(ISBLANK(G183)," ",IF(LOOKUP(G183,MannschaftsNrListe,Mannschaften!B$4:B$53)&lt;&gt;0,LOOKUP(G183,MannschaftsNrListe,Mannschaften!B$4:B$53),""))</f>
        <v xml:space="preserve"> </v>
      </c>
      <c r="I183" s="48"/>
      <c r="J183" s="48"/>
      <c r="K183" s="48"/>
      <c r="L183" s="48"/>
      <c r="M183" s="48"/>
      <c r="N183" s="48"/>
      <c r="O183" s="48"/>
      <c r="P183" s="48"/>
      <c r="Q183" s="48"/>
      <c r="R183" s="48"/>
      <c r="S183" s="48"/>
      <c r="T183" s="48"/>
      <c r="U183" s="48"/>
      <c r="V183" s="48"/>
      <c r="W183" s="48"/>
      <c r="X183" s="48"/>
      <c r="Y183" s="48"/>
      <c r="Z183" s="48"/>
      <c r="AA183" s="49"/>
      <c r="AB183" s="142">
        <f t="shared" si="4"/>
        <v>0</v>
      </c>
      <c r="AC183" s="142">
        <f>IF(NOT(ISBLANK(F183)),LOOKUP(F183,EWKNrListe,Übersicht!D$11:D$26),0)</f>
        <v>0</v>
      </c>
      <c r="AD183" s="142">
        <f>IF(AND(NOT(ISBLANK(G183)),ISNUMBER(H183)),LOOKUP(H183,WKNrListe,Übersicht!I$11:I$26),)</f>
        <v>0</v>
      </c>
      <c r="AE183" s="216" t="str">
        <f t="shared" si="5"/>
        <v/>
      </c>
      <c r="AF183" s="206" t="str">
        <f>IF(OR(ISBLANK(F183),
AND(
ISBLANK(E183),
NOT(ISNUMBER(E183))
)),
"",
IF(
E183&lt;=Schwierigkeitsstufen!J$3,
Schwierigkeitsstufen!K$3,
Schwierigkeitsstufen!K$2
))</f>
        <v/>
      </c>
    </row>
    <row r="184" spans="1:32" s="50" customFormat="1" ht="15" x14ac:dyDescent="0.2">
      <c r="A184" s="46"/>
      <c r="B184" s="46"/>
      <c r="C184" s="48"/>
      <c r="D184" s="48"/>
      <c r="E184" s="47"/>
      <c r="F184" s="48"/>
      <c r="G184" s="48"/>
      <c r="H184" s="170" t="str">
        <f>IF(ISBLANK(G184)," ",IF(LOOKUP(G184,MannschaftsNrListe,Mannschaften!B$4:B$53)&lt;&gt;0,LOOKUP(G184,MannschaftsNrListe,Mannschaften!B$4:B$53),""))</f>
        <v xml:space="preserve"> </v>
      </c>
      <c r="I184" s="48"/>
      <c r="J184" s="48"/>
      <c r="K184" s="48"/>
      <c r="L184" s="48"/>
      <c r="M184" s="48"/>
      <c r="N184" s="48"/>
      <c r="O184" s="48"/>
      <c r="P184" s="48"/>
      <c r="Q184" s="48"/>
      <c r="R184" s="48"/>
      <c r="S184" s="48"/>
      <c r="T184" s="48"/>
      <c r="U184" s="48"/>
      <c r="V184" s="48"/>
      <c r="W184" s="48"/>
      <c r="X184" s="48"/>
      <c r="Y184" s="48"/>
      <c r="Z184" s="48"/>
      <c r="AA184" s="49"/>
      <c r="AB184" s="142">
        <f t="shared" si="4"/>
        <v>0</v>
      </c>
      <c r="AC184" s="142">
        <f>IF(NOT(ISBLANK(F184)),LOOKUP(F184,EWKNrListe,Übersicht!D$11:D$26),0)</f>
        <v>0</v>
      </c>
      <c r="AD184" s="142">
        <f>IF(AND(NOT(ISBLANK(G184)),ISNUMBER(H184)),LOOKUP(H184,WKNrListe,Übersicht!I$11:I$26),)</f>
        <v>0</v>
      </c>
      <c r="AE184" s="216" t="str">
        <f t="shared" si="5"/>
        <v/>
      </c>
      <c r="AF184" s="206" t="str">
        <f>IF(OR(ISBLANK(F184),
AND(
ISBLANK(E184),
NOT(ISNUMBER(E184))
)),
"",
IF(
E184&lt;=Schwierigkeitsstufen!J$3,
Schwierigkeitsstufen!K$3,
Schwierigkeitsstufen!K$2
))</f>
        <v/>
      </c>
    </row>
    <row r="185" spans="1:32" s="50" customFormat="1" ht="15" x14ac:dyDescent="0.2">
      <c r="A185" s="46"/>
      <c r="B185" s="46"/>
      <c r="C185" s="48"/>
      <c r="D185" s="48"/>
      <c r="E185" s="47"/>
      <c r="F185" s="48"/>
      <c r="G185" s="48"/>
      <c r="H185" s="170" t="str">
        <f>IF(ISBLANK(G185)," ",IF(LOOKUP(G185,MannschaftsNrListe,Mannschaften!B$4:B$53)&lt;&gt;0,LOOKUP(G185,MannschaftsNrListe,Mannschaften!B$4:B$53),""))</f>
        <v xml:space="preserve"> </v>
      </c>
      <c r="I185" s="48"/>
      <c r="J185" s="48"/>
      <c r="K185" s="48"/>
      <c r="L185" s="48"/>
      <c r="M185" s="48"/>
      <c r="N185" s="48"/>
      <c r="O185" s="48"/>
      <c r="P185" s="48"/>
      <c r="Q185" s="48"/>
      <c r="R185" s="48"/>
      <c r="S185" s="48"/>
      <c r="T185" s="48"/>
      <c r="U185" s="48"/>
      <c r="V185" s="48"/>
      <c r="W185" s="48"/>
      <c r="X185" s="48"/>
      <c r="Y185" s="48"/>
      <c r="Z185" s="48"/>
      <c r="AA185" s="49"/>
      <c r="AB185" s="142">
        <f t="shared" si="4"/>
        <v>0</v>
      </c>
      <c r="AC185" s="142">
        <f>IF(NOT(ISBLANK(F185)),LOOKUP(F185,EWKNrListe,Übersicht!D$11:D$26),0)</f>
        <v>0</v>
      </c>
      <c r="AD185" s="142">
        <f>IF(AND(NOT(ISBLANK(G185)),ISNUMBER(H185)),LOOKUP(H185,WKNrListe,Übersicht!I$11:I$26),)</f>
        <v>0</v>
      </c>
      <c r="AE185" s="216" t="str">
        <f t="shared" si="5"/>
        <v/>
      </c>
      <c r="AF185" s="206" t="str">
        <f>IF(OR(ISBLANK(F185),
AND(
ISBLANK(E185),
NOT(ISNUMBER(E185))
)),
"",
IF(
E185&lt;=Schwierigkeitsstufen!J$3,
Schwierigkeitsstufen!K$3,
Schwierigkeitsstufen!K$2
))</f>
        <v/>
      </c>
    </row>
    <row r="186" spans="1:32" s="50" customFormat="1" ht="15" x14ac:dyDescent="0.2">
      <c r="A186" s="46"/>
      <c r="B186" s="46"/>
      <c r="C186" s="48"/>
      <c r="D186" s="48"/>
      <c r="E186" s="47"/>
      <c r="F186" s="48"/>
      <c r="G186" s="48"/>
      <c r="H186" s="170" t="str">
        <f>IF(ISBLANK(G186)," ",IF(LOOKUP(G186,MannschaftsNrListe,Mannschaften!B$4:B$53)&lt;&gt;0,LOOKUP(G186,MannschaftsNrListe,Mannschaften!B$4:B$53),""))</f>
        <v xml:space="preserve"> </v>
      </c>
      <c r="I186" s="48"/>
      <c r="J186" s="48"/>
      <c r="K186" s="48"/>
      <c r="L186" s="48"/>
      <c r="M186" s="48"/>
      <c r="N186" s="48"/>
      <c r="O186" s="48"/>
      <c r="P186" s="48"/>
      <c r="Q186" s="48"/>
      <c r="R186" s="48"/>
      <c r="S186" s="48"/>
      <c r="T186" s="48"/>
      <c r="U186" s="48"/>
      <c r="V186" s="48"/>
      <c r="W186" s="48"/>
      <c r="X186" s="48"/>
      <c r="Y186" s="48"/>
      <c r="Z186" s="48"/>
      <c r="AA186" s="49"/>
      <c r="AB186" s="142">
        <f t="shared" si="4"/>
        <v>0</v>
      </c>
      <c r="AC186" s="142">
        <f>IF(NOT(ISBLANK(F186)),LOOKUP(F186,EWKNrListe,Übersicht!D$11:D$26),0)</f>
        <v>0</v>
      </c>
      <c r="AD186" s="142">
        <f>IF(AND(NOT(ISBLANK(G186)),ISNUMBER(H186)),LOOKUP(H186,WKNrListe,Übersicht!I$11:I$26),)</f>
        <v>0</v>
      </c>
      <c r="AE186" s="216" t="str">
        <f t="shared" si="5"/>
        <v/>
      </c>
      <c r="AF186" s="206" t="str">
        <f>IF(OR(ISBLANK(F186),
AND(
ISBLANK(E186),
NOT(ISNUMBER(E186))
)),
"",
IF(
E186&lt;=Schwierigkeitsstufen!J$3,
Schwierigkeitsstufen!K$3,
Schwierigkeitsstufen!K$2
))</f>
        <v/>
      </c>
    </row>
    <row r="187" spans="1:32" s="50" customFormat="1" ht="15" x14ac:dyDescent="0.2">
      <c r="A187" s="46"/>
      <c r="B187" s="46"/>
      <c r="C187" s="48"/>
      <c r="D187" s="48"/>
      <c r="E187" s="47"/>
      <c r="F187" s="48"/>
      <c r="G187" s="48"/>
      <c r="H187" s="170" t="str">
        <f>IF(ISBLANK(G187)," ",IF(LOOKUP(G187,MannschaftsNrListe,Mannschaften!B$4:B$53)&lt;&gt;0,LOOKUP(G187,MannschaftsNrListe,Mannschaften!B$4:B$53),""))</f>
        <v xml:space="preserve"> </v>
      </c>
      <c r="I187" s="48"/>
      <c r="J187" s="48"/>
      <c r="K187" s="48"/>
      <c r="L187" s="48"/>
      <c r="M187" s="48"/>
      <c r="N187" s="48"/>
      <c r="O187" s="48"/>
      <c r="P187" s="48"/>
      <c r="Q187" s="48"/>
      <c r="R187" s="48"/>
      <c r="S187" s="48"/>
      <c r="T187" s="48"/>
      <c r="U187" s="48"/>
      <c r="V187" s="48"/>
      <c r="W187" s="48"/>
      <c r="X187" s="48"/>
      <c r="Y187" s="48"/>
      <c r="Z187" s="48"/>
      <c r="AA187" s="49"/>
      <c r="AB187" s="142">
        <f t="shared" si="4"/>
        <v>0</v>
      </c>
      <c r="AC187" s="142">
        <f>IF(NOT(ISBLANK(F187)),LOOKUP(F187,EWKNrListe,Übersicht!D$11:D$26),0)</f>
        <v>0</v>
      </c>
      <c r="AD187" s="142">
        <f>IF(AND(NOT(ISBLANK(G187)),ISNUMBER(H187)),LOOKUP(H187,WKNrListe,Übersicht!I$11:I$26),)</f>
        <v>0</v>
      </c>
      <c r="AE187" s="216" t="str">
        <f t="shared" si="5"/>
        <v/>
      </c>
      <c r="AF187" s="206" t="str">
        <f>IF(OR(ISBLANK(F187),
AND(
ISBLANK(E187),
NOT(ISNUMBER(E187))
)),
"",
IF(
E187&lt;=Schwierigkeitsstufen!J$3,
Schwierigkeitsstufen!K$3,
Schwierigkeitsstufen!K$2
))</f>
        <v/>
      </c>
    </row>
    <row r="188" spans="1:32" s="50" customFormat="1" ht="15" x14ac:dyDescent="0.2">
      <c r="A188" s="46"/>
      <c r="B188" s="46"/>
      <c r="C188" s="48"/>
      <c r="D188" s="48"/>
      <c r="E188" s="47"/>
      <c r="F188" s="48"/>
      <c r="G188" s="48"/>
      <c r="H188" s="170" t="str">
        <f>IF(ISBLANK(G188)," ",IF(LOOKUP(G188,MannschaftsNrListe,Mannschaften!B$4:B$53)&lt;&gt;0,LOOKUP(G188,MannschaftsNrListe,Mannschaften!B$4:B$53),""))</f>
        <v xml:space="preserve"> </v>
      </c>
      <c r="I188" s="48"/>
      <c r="J188" s="48"/>
      <c r="K188" s="48"/>
      <c r="L188" s="48"/>
      <c r="M188" s="48"/>
      <c r="N188" s="48"/>
      <c r="O188" s="48"/>
      <c r="P188" s="48"/>
      <c r="Q188" s="48"/>
      <c r="R188" s="48"/>
      <c r="S188" s="48"/>
      <c r="T188" s="48"/>
      <c r="U188" s="48"/>
      <c r="V188" s="48"/>
      <c r="W188" s="48"/>
      <c r="X188" s="48"/>
      <c r="Y188" s="48"/>
      <c r="Z188" s="48"/>
      <c r="AA188" s="49"/>
      <c r="AB188" s="142">
        <f t="shared" si="4"/>
        <v>0</v>
      </c>
      <c r="AC188" s="142">
        <f>IF(NOT(ISBLANK(F188)),LOOKUP(F188,EWKNrListe,Übersicht!D$11:D$26),0)</f>
        <v>0</v>
      </c>
      <c r="AD188" s="142">
        <f>IF(AND(NOT(ISBLANK(G188)),ISNUMBER(H188)),LOOKUP(H188,WKNrListe,Übersicht!I$11:I$26),)</f>
        <v>0</v>
      </c>
      <c r="AE188" s="216" t="str">
        <f t="shared" si="5"/>
        <v/>
      </c>
      <c r="AF188" s="206" t="str">
        <f>IF(OR(ISBLANK(F188),
AND(
ISBLANK(E188),
NOT(ISNUMBER(E188))
)),
"",
IF(
E188&lt;=Schwierigkeitsstufen!J$3,
Schwierigkeitsstufen!K$3,
Schwierigkeitsstufen!K$2
))</f>
        <v/>
      </c>
    </row>
    <row r="189" spans="1:32" s="50" customFormat="1" ht="15" x14ac:dyDescent="0.2">
      <c r="A189" s="46"/>
      <c r="B189" s="46"/>
      <c r="C189" s="48"/>
      <c r="D189" s="48"/>
      <c r="E189" s="47"/>
      <c r="F189" s="48"/>
      <c r="G189" s="48"/>
      <c r="H189" s="170" t="str">
        <f>IF(ISBLANK(G189)," ",IF(LOOKUP(G189,MannschaftsNrListe,Mannschaften!B$4:B$53)&lt;&gt;0,LOOKUP(G189,MannschaftsNrListe,Mannschaften!B$4:B$53),""))</f>
        <v xml:space="preserve"> </v>
      </c>
      <c r="I189" s="48"/>
      <c r="J189" s="48"/>
      <c r="K189" s="48"/>
      <c r="L189" s="48"/>
      <c r="M189" s="48"/>
      <c r="N189" s="48"/>
      <c r="O189" s="48"/>
      <c r="P189" s="48"/>
      <c r="Q189" s="48"/>
      <c r="R189" s="48"/>
      <c r="S189" s="48"/>
      <c r="T189" s="48"/>
      <c r="U189" s="48"/>
      <c r="V189" s="48"/>
      <c r="W189" s="48"/>
      <c r="X189" s="48"/>
      <c r="Y189" s="48"/>
      <c r="Z189" s="48"/>
      <c r="AA189" s="49"/>
      <c r="AB189" s="142">
        <f t="shared" si="4"/>
        <v>0</v>
      </c>
      <c r="AC189" s="142">
        <f>IF(NOT(ISBLANK(F189)),LOOKUP(F189,EWKNrListe,Übersicht!D$11:D$26),0)</f>
        <v>0</v>
      </c>
      <c r="AD189" s="142">
        <f>IF(AND(NOT(ISBLANK(G189)),ISNUMBER(H189)),LOOKUP(H189,WKNrListe,Übersicht!I$11:I$26),)</f>
        <v>0</v>
      </c>
      <c r="AE189" s="216" t="str">
        <f t="shared" si="5"/>
        <v/>
      </c>
      <c r="AF189" s="206" t="str">
        <f>IF(OR(ISBLANK(F189),
AND(
ISBLANK(E189),
NOT(ISNUMBER(E189))
)),
"",
IF(
E189&lt;=Schwierigkeitsstufen!J$3,
Schwierigkeitsstufen!K$3,
Schwierigkeitsstufen!K$2
))</f>
        <v/>
      </c>
    </row>
    <row r="190" spans="1:32" s="50" customFormat="1" ht="15" x14ac:dyDescent="0.2">
      <c r="A190" s="46"/>
      <c r="B190" s="46"/>
      <c r="C190" s="48"/>
      <c r="D190" s="48"/>
      <c r="E190" s="47"/>
      <c r="F190" s="48"/>
      <c r="G190" s="48"/>
      <c r="H190" s="170" t="str">
        <f>IF(ISBLANK(G190)," ",IF(LOOKUP(G190,MannschaftsNrListe,Mannschaften!B$4:B$53)&lt;&gt;0,LOOKUP(G190,MannschaftsNrListe,Mannschaften!B$4:B$53),""))</f>
        <v xml:space="preserve"> </v>
      </c>
      <c r="I190" s="48"/>
      <c r="J190" s="48"/>
      <c r="K190" s="48"/>
      <c r="L190" s="48"/>
      <c r="M190" s="48"/>
      <c r="N190" s="48"/>
      <c r="O190" s="48"/>
      <c r="P190" s="48"/>
      <c r="Q190" s="48"/>
      <c r="R190" s="48"/>
      <c r="S190" s="48"/>
      <c r="T190" s="48"/>
      <c r="U190" s="48"/>
      <c r="V190" s="48"/>
      <c r="W190" s="48"/>
      <c r="X190" s="48"/>
      <c r="Y190" s="48"/>
      <c r="Z190" s="48"/>
      <c r="AA190" s="49"/>
      <c r="AB190" s="142">
        <f t="shared" si="4"/>
        <v>0</v>
      </c>
      <c r="AC190" s="142">
        <f>IF(NOT(ISBLANK(F190)),LOOKUP(F190,EWKNrListe,Übersicht!D$11:D$26),0)</f>
        <v>0</v>
      </c>
      <c r="AD190" s="142">
        <f>IF(AND(NOT(ISBLANK(G190)),ISNUMBER(H190)),LOOKUP(H190,WKNrListe,Übersicht!I$11:I$26),)</f>
        <v>0</v>
      </c>
      <c r="AE190" s="216" t="str">
        <f t="shared" si="5"/>
        <v/>
      </c>
      <c r="AF190" s="206" t="str">
        <f>IF(OR(ISBLANK(F190),
AND(
ISBLANK(E190),
NOT(ISNUMBER(E190))
)),
"",
IF(
E190&lt;=Schwierigkeitsstufen!J$3,
Schwierigkeitsstufen!K$3,
Schwierigkeitsstufen!K$2
))</f>
        <v/>
      </c>
    </row>
    <row r="191" spans="1:32" s="50" customFormat="1" ht="15" x14ac:dyDescent="0.2">
      <c r="A191" s="46"/>
      <c r="B191" s="46"/>
      <c r="C191" s="48"/>
      <c r="D191" s="48"/>
      <c r="E191" s="47"/>
      <c r="F191" s="48"/>
      <c r="G191" s="48"/>
      <c r="H191" s="170" t="str">
        <f>IF(ISBLANK(G191)," ",IF(LOOKUP(G191,MannschaftsNrListe,Mannschaften!B$4:B$53)&lt;&gt;0,LOOKUP(G191,MannschaftsNrListe,Mannschaften!B$4:B$53),""))</f>
        <v xml:space="preserve"> </v>
      </c>
      <c r="I191" s="48"/>
      <c r="J191" s="48"/>
      <c r="K191" s="48"/>
      <c r="L191" s="48"/>
      <c r="M191" s="48"/>
      <c r="N191" s="48"/>
      <c r="O191" s="48"/>
      <c r="P191" s="48"/>
      <c r="Q191" s="48"/>
      <c r="R191" s="48"/>
      <c r="S191" s="48"/>
      <c r="T191" s="48"/>
      <c r="U191" s="48"/>
      <c r="V191" s="48"/>
      <c r="W191" s="48"/>
      <c r="X191" s="48"/>
      <c r="Y191" s="48"/>
      <c r="Z191" s="48"/>
      <c r="AA191" s="49"/>
      <c r="AB191" s="142">
        <f t="shared" si="4"/>
        <v>0</v>
      </c>
      <c r="AC191" s="142">
        <f>IF(NOT(ISBLANK(F191)),LOOKUP(F191,EWKNrListe,Übersicht!D$11:D$26),0)</f>
        <v>0</v>
      </c>
      <c r="AD191" s="142">
        <f>IF(AND(NOT(ISBLANK(G191)),ISNUMBER(H191)),LOOKUP(H191,WKNrListe,Übersicht!I$11:I$26),)</f>
        <v>0</v>
      </c>
      <c r="AE191" s="216" t="str">
        <f t="shared" si="5"/>
        <v/>
      </c>
      <c r="AF191" s="206" t="str">
        <f>IF(OR(ISBLANK(F191),
AND(
ISBLANK(E191),
NOT(ISNUMBER(E191))
)),
"",
IF(
E191&lt;=Schwierigkeitsstufen!J$3,
Schwierigkeitsstufen!K$3,
Schwierigkeitsstufen!K$2
))</f>
        <v/>
      </c>
    </row>
    <row r="192" spans="1:32" s="50" customFormat="1" ht="15" x14ac:dyDescent="0.2">
      <c r="A192" s="46"/>
      <c r="B192" s="46"/>
      <c r="C192" s="48"/>
      <c r="D192" s="48"/>
      <c r="E192" s="47"/>
      <c r="F192" s="48"/>
      <c r="G192" s="48"/>
      <c r="H192" s="170" t="str">
        <f>IF(ISBLANK(G192)," ",IF(LOOKUP(G192,MannschaftsNrListe,Mannschaften!B$4:B$53)&lt;&gt;0,LOOKUP(G192,MannschaftsNrListe,Mannschaften!B$4:B$53),""))</f>
        <v xml:space="preserve"> </v>
      </c>
      <c r="I192" s="48"/>
      <c r="J192" s="48"/>
      <c r="K192" s="48"/>
      <c r="L192" s="48"/>
      <c r="M192" s="48"/>
      <c r="N192" s="48"/>
      <c r="O192" s="48"/>
      <c r="P192" s="48"/>
      <c r="Q192" s="48"/>
      <c r="R192" s="48"/>
      <c r="S192" s="48"/>
      <c r="T192" s="48"/>
      <c r="U192" s="48"/>
      <c r="V192" s="48"/>
      <c r="W192" s="48"/>
      <c r="X192" s="48"/>
      <c r="Y192" s="48"/>
      <c r="Z192" s="48"/>
      <c r="AA192" s="49"/>
      <c r="AB192" s="142">
        <f t="shared" si="4"/>
        <v>0</v>
      </c>
      <c r="AC192" s="142">
        <f>IF(NOT(ISBLANK(F192)),LOOKUP(F192,EWKNrListe,Übersicht!D$11:D$26),0)</f>
        <v>0</v>
      </c>
      <c r="AD192" s="142">
        <f>IF(AND(NOT(ISBLANK(G192)),ISNUMBER(H192)),LOOKUP(H192,WKNrListe,Übersicht!I$11:I$26),)</f>
        <v>0</v>
      </c>
      <c r="AE192" s="216" t="str">
        <f t="shared" si="5"/>
        <v/>
      </c>
      <c r="AF192" s="206" t="str">
        <f>IF(OR(ISBLANK(F192),
AND(
ISBLANK(E192),
NOT(ISNUMBER(E192))
)),
"",
IF(
E192&lt;=Schwierigkeitsstufen!J$3,
Schwierigkeitsstufen!K$3,
Schwierigkeitsstufen!K$2
))</f>
        <v/>
      </c>
    </row>
    <row r="193" spans="1:32" s="50" customFormat="1" ht="15" x14ac:dyDescent="0.2">
      <c r="A193" s="46"/>
      <c r="B193" s="46"/>
      <c r="C193" s="48"/>
      <c r="D193" s="48"/>
      <c r="E193" s="47"/>
      <c r="F193" s="48"/>
      <c r="G193" s="48"/>
      <c r="H193" s="170" t="str">
        <f>IF(ISBLANK(G193)," ",IF(LOOKUP(G193,MannschaftsNrListe,Mannschaften!B$4:B$53)&lt;&gt;0,LOOKUP(G193,MannschaftsNrListe,Mannschaften!B$4:B$53),""))</f>
        <v xml:space="preserve"> </v>
      </c>
      <c r="I193" s="48"/>
      <c r="J193" s="48"/>
      <c r="K193" s="48"/>
      <c r="L193" s="48"/>
      <c r="M193" s="48"/>
      <c r="N193" s="48"/>
      <c r="O193" s="48"/>
      <c r="P193" s="48"/>
      <c r="Q193" s="48"/>
      <c r="R193" s="48"/>
      <c r="S193" s="48"/>
      <c r="T193" s="48"/>
      <c r="U193" s="48"/>
      <c r="V193" s="48"/>
      <c r="W193" s="48"/>
      <c r="X193" s="48"/>
      <c r="Y193" s="48"/>
      <c r="Z193" s="48"/>
      <c r="AA193" s="49"/>
      <c r="AB193" s="142">
        <f t="shared" si="4"/>
        <v>0</v>
      </c>
      <c r="AC193" s="142">
        <f>IF(NOT(ISBLANK(F193)),LOOKUP(F193,EWKNrListe,Übersicht!D$11:D$26),0)</f>
        <v>0</v>
      </c>
      <c r="AD193" s="142">
        <f>IF(AND(NOT(ISBLANK(G193)),ISNUMBER(H193)),LOOKUP(H193,WKNrListe,Übersicht!I$11:I$26),)</f>
        <v>0</v>
      </c>
      <c r="AE193" s="216" t="str">
        <f t="shared" si="5"/>
        <v/>
      </c>
      <c r="AF193" s="206" t="str">
        <f>IF(OR(ISBLANK(F193),
AND(
ISBLANK(E193),
NOT(ISNUMBER(E193))
)),
"",
IF(
E193&lt;=Schwierigkeitsstufen!J$3,
Schwierigkeitsstufen!K$3,
Schwierigkeitsstufen!K$2
))</f>
        <v/>
      </c>
    </row>
    <row r="194" spans="1:32" s="50" customFormat="1" ht="15" x14ac:dyDescent="0.2">
      <c r="A194" s="46"/>
      <c r="B194" s="46"/>
      <c r="C194" s="48"/>
      <c r="D194" s="48"/>
      <c r="E194" s="47"/>
      <c r="F194" s="48"/>
      <c r="G194" s="48"/>
      <c r="H194" s="170" t="str">
        <f>IF(ISBLANK(G194)," ",IF(LOOKUP(G194,MannschaftsNrListe,Mannschaften!B$4:B$53)&lt;&gt;0,LOOKUP(G194,MannschaftsNrListe,Mannschaften!B$4:B$53),""))</f>
        <v xml:space="preserve"> </v>
      </c>
      <c r="I194" s="48"/>
      <c r="J194" s="48"/>
      <c r="K194" s="48"/>
      <c r="L194" s="48"/>
      <c r="M194" s="48"/>
      <c r="N194" s="48"/>
      <c r="O194" s="48"/>
      <c r="P194" s="48"/>
      <c r="Q194" s="48"/>
      <c r="R194" s="48"/>
      <c r="S194" s="48"/>
      <c r="T194" s="48"/>
      <c r="U194" s="48"/>
      <c r="V194" s="48"/>
      <c r="W194" s="48"/>
      <c r="X194" s="48"/>
      <c r="Y194" s="48"/>
      <c r="Z194" s="48"/>
      <c r="AA194" s="49"/>
      <c r="AB194" s="142">
        <f t="shared" si="4"/>
        <v>0</v>
      </c>
      <c r="AC194" s="142">
        <f>IF(NOT(ISBLANK(F194)),LOOKUP(F194,EWKNrListe,Übersicht!D$11:D$26),0)</f>
        <v>0</v>
      </c>
      <c r="AD194" s="142">
        <f>IF(AND(NOT(ISBLANK(G194)),ISNUMBER(H194)),LOOKUP(H194,WKNrListe,Übersicht!I$11:I$26),)</f>
        <v>0</v>
      </c>
      <c r="AE194" s="216" t="str">
        <f t="shared" si="5"/>
        <v/>
      </c>
      <c r="AF194" s="206" t="str">
        <f>IF(OR(ISBLANK(F194),
AND(
ISBLANK(E194),
NOT(ISNUMBER(E194))
)),
"",
IF(
E194&lt;=Schwierigkeitsstufen!J$3,
Schwierigkeitsstufen!K$3,
Schwierigkeitsstufen!K$2
))</f>
        <v/>
      </c>
    </row>
    <row r="195" spans="1:32" s="50" customFormat="1" ht="15" x14ac:dyDescent="0.2">
      <c r="A195" s="46"/>
      <c r="B195" s="46"/>
      <c r="C195" s="48"/>
      <c r="D195" s="48"/>
      <c r="E195" s="47"/>
      <c r="F195" s="48"/>
      <c r="G195" s="48"/>
      <c r="H195" s="170" t="str">
        <f>IF(ISBLANK(G195)," ",IF(LOOKUP(G195,MannschaftsNrListe,Mannschaften!B$4:B$53)&lt;&gt;0,LOOKUP(G195,MannschaftsNrListe,Mannschaften!B$4:B$53),""))</f>
        <v xml:space="preserve"> </v>
      </c>
      <c r="I195" s="48"/>
      <c r="J195" s="48"/>
      <c r="K195" s="48"/>
      <c r="L195" s="48"/>
      <c r="M195" s="48"/>
      <c r="N195" s="48"/>
      <c r="O195" s="48"/>
      <c r="P195" s="48"/>
      <c r="Q195" s="48"/>
      <c r="R195" s="48"/>
      <c r="S195" s="48"/>
      <c r="T195" s="48"/>
      <c r="U195" s="48"/>
      <c r="V195" s="48"/>
      <c r="W195" s="48"/>
      <c r="X195" s="48"/>
      <c r="Y195" s="48"/>
      <c r="Z195" s="48"/>
      <c r="AA195" s="49"/>
      <c r="AB195" s="142">
        <f t="shared" si="4"/>
        <v>0</v>
      </c>
      <c r="AC195" s="142">
        <f>IF(NOT(ISBLANK(F195)),LOOKUP(F195,EWKNrListe,Übersicht!D$11:D$26),0)</f>
        <v>0</v>
      </c>
      <c r="AD195" s="142">
        <f>IF(AND(NOT(ISBLANK(G195)),ISNUMBER(H195)),LOOKUP(H195,WKNrListe,Übersicht!I$11:I$26),)</f>
        <v>0</v>
      </c>
      <c r="AE195" s="216" t="str">
        <f t="shared" si="5"/>
        <v/>
      </c>
      <c r="AF195" s="206" t="str">
        <f>IF(OR(ISBLANK(F195),
AND(
ISBLANK(E195),
NOT(ISNUMBER(E195))
)),
"",
IF(
E195&lt;=Schwierigkeitsstufen!J$3,
Schwierigkeitsstufen!K$3,
Schwierigkeitsstufen!K$2
))</f>
        <v/>
      </c>
    </row>
    <row r="196" spans="1:32" s="50" customFormat="1" ht="15" x14ac:dyDescent="0.2">
      <c r="A196" s="46"/>
      <c r="B196" s="46"/>
      <c r="C196" s="48"/>
      <c r="D196" s="48"/>
      <c r="E196" s="47"/>
      <c r="F196" s="48"/>
      <c r="G196" s="48"/>
      <c r="H196" s="170" t="str">
        <f>IF(ISBLANK(G196)," ",IF(LOOKUP(G196,MannschaftsNrListe,Mannschaften!B$4:B$53)&lt;&gt;0,LOOKUP(G196,MannschaftsNrListe,Mannschaften!B$4:B$53),""))</f>
        <v xml:space="preserve"> </v>
      </c>
      <c r="I196" s="48"/>
      <c r="J196" s="48"/>
      <c r="K196" s="48"/>
      <c r="L196" s="48"/>
      <c r="M196" s="48"/>
      <c r="N196" s="48"/>
      <c r="O196" s="48"/>
      <c r="P196" s="48"/>
      <c r="Q196" s="48"/>
      <c r="R196" s="48"/>
      <c r="S196" s="48"/>
      <c r="T196" s="48"/>
      <c r="U196" s="48"/>
      <c r="V196" s="48"/>
      <c r="W196" s="48"/>
      <c r="X196" s="48"/>
      <c r="Y196" s="48"/>
      <c r="Z196" s="48"/>
      <c r="AA196" s="49"/>
      <c r="AB196" s="142">
        <f t="shared" si="4"/>
        <v>0</v>
      </c>
      <c r="AC196" s="142">
        <f>IF(NOT(ISBLANK(F196)),LOOKUP(F196,EWKNrListe,Übersicht!D$11:D$26),0)</f>
        <v>0</v>
      </c>
      <c r="AD196" s="142">
        <f>IF(AND(NOT(ISBLANK(G196)),ISNUMBER(H196)),LOOKUP(H196,WKNrListe,Übersicht!I$11:I$26),)</f>
        <v>0</v>
      </c>
      <c r="AE196" s="216" t="str">
        <f t="shared" si="5"/>
        <v/>
      </c>
      <c r="AF196" s="206" t="str">
        <f>IF(OR(ISBLANK(F196),
AND(
ISBLANK(E196),
NOT(ISNUMBER(E196))
)),
"",
IF(
E196&lt;=Schwierigkeitsstufen!J$3,
Schwierigkeitsstufen!K$3,
Schwierigkeitsstufen!K$2
))</f>
        <v/>
      </c>
    </row>
    <row r="197" spans="1:32" s="50" customFormat="1" ht="15" x14ac:dyDescent="0.2">
      <c r="A197" s="46"/>
      <c r="B197" s="46"/>
      <c r="C197" s="48"/>
      <c r="D197" s="48"/>
      <c r="E197" s="47"/>
      <c r="F197" s="48"/>
      <c r="G197" s="48"/>
      <c r="H197" s="170" t="str">
        <f>IF(ISBLANK(G197)," ",IF(LOOKUP(G197,MannschaftsNrListe,Mannschaften!B$4:B$53)&lt;&gt;0,LOOKUP(G197,MannschaftsNrListe,Mannschaften!B$4:B$53),""))</f>
        <v xml:space="preserve"> </v>
      </c>
      <c r="I197" s="48"/>
      <c r="J197" s="48"/>
      <c r="K197" s="48"/>
      <c r="L197" s="48"/>
      <c r="M197" s="48"/>
      <c r="N197" s="48"/>
      <c r="O197" s="48"/>
      <c r="P197" s="48"/>
      <c r="Q197" s="48"/>
      <c r="R197" s="48"/>
      <c r="S197" s="48"/>
      <c r="T197" s="48"/>
      <c r="U197" s="48"/>
      <c r="V197" s="48"/>
      <c r="W197" s="48"/>
      <c r="X197" s="48"/>
      <c r="Y197" s="48"/>
      <c r="Z197" s="48"/>
      <c r="AA197" s="49"/>
      <c r="AB197" s="142">
        <f t="shared" si="4"/>
        <v>0</v>
      </c>
      <c r="AC197" s="142">
        <f>IF(NOT(ISBLANK(F197)),LOOKUP(F197,EWKNrListe,Übersicht!D$11:D$26),0)</f>
        <v>0</v>
      </c>
      <c r="AD197" s="142">
        <f>IF(AND(NOT(ISBLANK(G197)),ISNUMBER(H197)),LOOKUP(H197,WKNrListe,Übersicht!I$11:I$26),)</f>
        <v>0</v>
      </c>
      <c r="AE197" s="216" t="str">
        <f t="shared" si="5"/>
        <v/>
      </c>
      <c r="AF197" s="206" t="str">
        <f>IF(OR(ISBLANK(F197),
AND(
ISBLANK(E197),
NOT(ISNUMBER(E197))
)),
"",
IF(
E197&lt;=Schwierigkeitsstufen!J$3,
Schwierigkeitsstufen!K$3,
Schwierigkeitsstufen!K$2
))</f>
        <v/>
      </c>
    </row>
    <row r="198" spans="1:32" s="50" customFormat="1" ht="15" x14ac:dyDescent="0.2">
      <c r="A198" s="46"/>
      <c r="B198" s="46"/>
      <c r="C198" s="48"/>
      <c r="D198" s="48"/>
      <c r="E198" s="47"/>
      <c r="F198" s="48"/>
      <c r="G198" s="48"/>
      <c r="H198" s="170" t="str">
        <f>IF(ISBLANK(G198)," ",IF(LOOKUP(G198,MannschaftsNrListe,Mannschaften!B$4:B$53)&lt;&gt;0,LOOKUP(G198,MannschaftsNrListe,Mannschaften!B$4:B$53),""))</f>
        <v xml:space="preserve"> </v>
      </c>
      <c r="I198" s="48"/>
      <c r="J198" s="48"/>
      <c r="K198" s="48"/>
      <c r="L198" s="48"/>
      <c r="M198" s="48"/>
      <c r="N198" s="48"/>
      <c r="O198" s="48"/>
      <c r="P198" s="48"/>
      <c r="Q198" s="48"/>
      <c r="R198" s="48"/>
      <c r="S198" s="48"/>
      <c r="T198" s="48"/>
      <c r="U198" s="48"/>
      <c r="V198" s="48"/>
      <c r="W198" s="48"/>
      <c r="X198" s="48"/>
      <c r="Y198" s="48"/>
      <c r="Z198" s="48"/>
      <c r="AA198" s="49"/>
      <c r="AB198" s="142">
        <f>COUNTIF(I198:Z198,"&gt;''")</f>
        <v>0</v>
      </c>
      <c r="AC198" s="142">
        <f>IF(NOT(ISBLANK(F198)),LOOKUP(F198,EWKNrListe,Übersicht!D$11:D$26),0)</f>
        <v>0</v>
      </c>
      <c r="AD198" s="142">
        <f>IF(AND(NOT(ISBLANK(G198)),ISNUMBER(H198)),LOOKUP(H198,WKNrListe,Übersicht!I$11:I$26),)</f>
        <v>0</v>
      </c>
      <c r="AE198" s="216" t="str">
        <f t="shared" si="5"/>
        <v/>
      </c>
      <c r="AF198" s="206" t="str">
        <f>IF(OR(ISBLANK(F198),
AND(
ISBLANK(E198),
NOT(ISNUMBER(E198))
)),
"",
IF(
E198&lt;=Schwierigkeitsstufen!J$3,
Schwierigkeitsstufen!K$3,
Schwierigkeitsstufen!K$2
))</f>
        <v/>
      </c>
    </row>
    <row r="199" spans="1:32" s="50" customFormat="1" ht="15" x14ac:dyDescent="0.2">
      <c r="A199" s="46"/>
      <c r="B199" s="46"/>
      <c r="C199" s="48"/>
      <c r="D199" s="48"/>
      <c r="E199" s="47"/>
      <c r="F199" s="48"/>
      <c r="G199" s="48"/>
      <c r="H199" s="170" t="str">
        <f>IF(ISBLANK(G199)," ",IF(LOOKUP(G199,MannschaftsNrListe,Mannschaften!B$4:B$53)&lt;&gt;0,LOOKUP(G199,MannschaftsNrListe,Mannschaften!B$4:B$53),""))</f>
        <v xml:space="preserve"> </v>
      </c>
      <c r="I199" s="48"/>
      <c r="J199" s="48"/>
      <c r="K199" s="48"/>
      <c r="L199" s="48"/>
      <c r="M199" s="48"/>
      <c r="N199" s="48"/>
      <c r="O199" s="48"/>
      <c r="P199" s="48"/>
      <c r="Q199" s="48"/>
      <c r="R199" s="48"/>
      <c r="S199" s="48"/>
      <c r="T199" s="48"/>
      <c r="U199" s="48"/>
      <c r="V199" s="48"/>
      <c r="W199" s="48"/>
      <c r="X199" s="48"/>
      <c r="Y199" s="48"/>
      <c r="Z199" s="48"/>
      <c r="AA199" s="49"/>
      <c r="AB199" s="142">
        <f>COUNTIF(I199:Z199,"&gt;''")</f>
        <v>0</v>
      </c>
      <c r="AC199" s="142">
        <f>IF(NOT(ISBLANK(F199)),LOOKUP(F199,EWKNrListe,Übersicht!D$11:D$26),0)</f>
        <v>0</v>
      </c>
      <c r="AD199" s="142">
        <f>IF(AND(NOT(ISBLANK(G199)),ISNUMBER(H199)),LOOKUP(H199,WKNrListe,Übersicht!I$11:I$26),)</f>
        <v>0</v>
      </c>
      <c r="AE199" s="216" t="str">
        <f t="shared" ref="AE199:AE262" si="6">IF(
 AND(
  OR(
   ISTEXT(A199),
   ISTEXT(B199),NOT(ISBLANK(D199)),
   NOT(ISBLANK(E199)),
   NOT(ISBLANK(F199)),
   NOT(ISBLANK(G199))
  ),
  OR(
   ISBLANK(A199),
   ISBLANK(B199),
   ISBLANK(E199),ISBLANK(D199),
   AND(
    ISBLANK(F199),
    ISBLANK(G199)
    ),
  AC199&gt;AB199
  )
 ),
 "unvollständig",
 IF(
  AND(
   NOT(
    ISBLANK(G199)
    ),
   NOT(ISNUMBER(H199))
  ),
  "Seite Mannschaften ausfüllen!",
  ""
 )
)</f>
        <v/>
      </c>
      <c r="AF199" s="206" t="str">
        <f>IF(OR(ISBLANK(F199),
AND(
ISBLANK(E199),
NOT(ISNUMBER(E199))
)),
"",
IF(
E199&lt;=Schwierigkeitsstufen!J$3,
Schwierigkeitsstufen!K$3,
Schwierigkeitsstufen!K$2
))</f>
        <v/>
      </c>
    </row>
    <row r="200" spans="1:32" s="50" customFormat="1" ht="15" x14ac:dyDescent="0.2">
      <c r="A200" s="46"/>
      <c r="B200" s="46"/>
      <c r="C200" s="48"/>
      <c r="D200" s="48"/>
      <c r="E200" s="47"/>
      <c r="F200" s="48"/>
      <c r="G200" s="48"/>
      <c r="H200" s="170" t="str">
        <f>IF(ISBLANK(G200)," ",IF(LOOKUP(G200,MannschaftsNrListe,Mannschaften!B$4:B$53)&lt;&gt;0,LOOKUP(G200,MannschaftsNrListe,Mannschaften!B$4:B$53),""))</f>
        <v xml:space="preserve"> </v>
      </c>
      <c r="I200" s="48"/>
      <c r="J200" s="48"/>
      <c r="K200" s="48"/>
      <c r="L200" s="48"/>
      <c r="M200" s="48"/>
      <c r="N200" s="48"/>
      <c r="O200" s="48"/>
      <c r="P200" s="48"/>
      <c r="Q200" s="48"/>
      <c r="R200" s="48"/>
      <c r="S200" s="48"/>
      <c r="T200" s="48"/>
      <c r="U200" s="48"/>
      <c r="V200" s="48"/>
      <c r="W200" s="48"/>
      <c r="X200" s="48"/>
      <c r="Y200" s="48"/>
      <c r="Z200" s="48"/>
      <c r="AA200" s="49"/>
      <c r="AB200" s="142">
        <f>COUNTIF(I200:Z200,"&gt;''")</f>
        <v>0</v>
      </c>
      <c r="AC200" s="142">
        <f>IF(NOT(ISBLANK(F200)),LOOKUP(F200,EWKNrListe,Übersicht!D$11:D$26),0)</f>
        <v>0</v>
      </c>
      <c r="AD200" s="142">
        <f>IF(AND(NOT(ISBLANK(G200)),ISNUMBER(H200)),LOOKUP(H200,WKNrListe,Übersicht!I$11:I$26),)</f>
        <v>0</v>
      </c>
      <c r="AE200" s="216" t="str">
        <f t="shared" si="6"/>
        <v/>
      </c>
      <c r="AF200" s="206" t="str">
        <f>IF(OR(ISBLANK(F200),
AND(
ISBLANK(E200),
NOT(ISNUMBER(E200))
)),
"",
IF(
E200&lt;=Schwierigkeitsstufen!J$3,
Schwierigkeitsstufen!K$3,
Schwierigkeitsstufen!K$2
))</f>
        <v/>
      </c>
    </row>
    <row r="201" spans="1:32" s="50" customFormat="1" ht="15" x14ac:dyDescent="0.2">
      <c r="A201" s="46"/>
      <c r="B201" s="46"/>
      <c r="C201" s="48"/>
      <c r="D201" s="48"/>
      <c r="E201" s="47"/>
      <c r="F201" s="48"/>
      <c r="G201" s="48"/>
      <c r="H201" s="170" t="str">
        <f>IF(ISBLANK(G201)," ",IF(LOOKUP(G201,MannschaftsNrListe,Mannschaften!B$4:B$53)&lt;&gt;0,LOOKUP(G201,MannschaftsNrListe,Mannschaften!B$4:B$53),""))</f>
        <v xml:space="preserve"> </v>
      </c>
      <c r="I201" s="48"/>
      <c r="J201" s="48"/>
      <c r="K201" s="48"/>
      <c r="L201" s="48"/>
      <c r="M201" s="48"/>
      <c r="N201" s="48"/>
      <c r="O201" s="48"/>
      <c r="P201" s="48"/>
      <c r="Q201" s="48"/>
      <c r="R201" s="48"/>
      <c r="S201" s="48"/>
      <c r="T201" s="48"/>
      <c r="U201" s="48"/>
      <c r="V201" s="48"/>
      <c r="W201" s="48"/>
      <c r="X201" s="48"/>
      <c r="Y201" s="48"/>
      <c r="Z201" s="48"/>
      <c r="AA201" s="49"/>
      <c r="AB201" s="142">
        <f>COUNTIF(I201:Z201,"&gt;''")</f>
        <v>0</v>
      </c>
      <c r="AC201" s="142">
        <f>IF(NOT(ISBLANK(F201)),LOOKUP(F201,EWKNrListe,Übersicht!D$11:D$26),0)</f>
        <v>0</v>
      </c>
      <c r="AD201" s="142">
        <f>IF(AND(NOT(ISBLANK(G201)),ISNUMBER(H201)),LOOKUP(H201,WKNrListe,Übersicht!I$11:I$26),)</f>
        <v>0</v>
      </c>
      <c r="AE201" s="216" t="str">
        <f t="shared" si="6"/>
        <v/>
      </c>
      <c r="AF201" s="206" t="str">
        <f>IF(OR(ISBLANK(F201),
AND(
ISBLANK(E201),
NOT(ISNUMBER(E201))
)),
"",
IF(
E201&lt;=Schwierigkeitsstufen!J$3,
Schwierigkeitsstufen!K$3,
Schwierigkeitsstufen!K$2
))</f>
        <v/>
      </c>
    </row>
    <row r="202" spans="1:32" s="50" customFormat="1" ht="15" x14ac:dyDescent="0.2">
      <c r="A202" s="46"/>
      <c r="B202" s="46"/>
      <c r="C202" s="48"/>
      <c r="D202" s="48"/>
      <c r="E202" s="47"/>
      <c r="F202" s="48"/>
      <c r="G202" s="48"/>
      <c r="H202" s="170" t="str">
        <f>IF(ISBLANK(G202)," ",IF(LOOKUP(G202,MannschaftsNrListe,Mannschaften!B$4:B$53)&lt;&gt;0,LOOKUP(G202,MannschaftsNrListe,Mannschaften!B$4:B$53),""))</f>
        <v xml:space="preserve"> </v>
      </c>
      <c r="I202" s="48"/>
      <c r="J202" s="48"/>
      <c r="K202" s="48"/>
      <c r="L202" s="48"/>
      <c r="M202" s="48"/>
      <c r="N202" s="48"/>
      <c r="O202" s="48"/>
      <c r="P202" s="48"/>
      <c r="Q202" s="48"/>
      <c r="R202" s="48"/>
      <c r="S202" s="48"/>
      <c r="T202" s="48"/>
      <c r="U202" s="48"/>
      <c r="V202" s="48"/>
      <c r="W202" s="48"/>
      <c r="X202" s="48"/>
      <c r="Y202" s="48"/>
      <c r="Z202" s="48"/>
      <c r="AA202" s="49"/>
      <c r="AB202" s="142">
        <f t="shared" ref="AB202:AB265" si="7">COUNTIF(I202:Z202,"&gt;''")</f>
        <v>0</v>
      </c>
      <c r="AC202" s="142">
        <f>IF(NOT(ISBLANK(F202)),LOOKUP(F202,EWKNrListe,Übersicht!D$11:D$26),0)</f>
        <v>0</v>
      </c>
      <c r="AD202" s="142">
        <f>IF(AND(NOT(ISBLANK(G202)),ISNUMBER(H202)),LOOKUP(H202,WKNrListe,Übersicht!I$11:I$26),)</f>
        <v>0</v>
      </c>
      <c r="AE202" s="216" t="str">
        <f t="shared" si="6"/>
        <v/>
      </c>
      <c r="AF202" s="206" t="str">
        <f>IF(OR(ISBLANK(F202),
AND(
ISBLANK(E202),
NOT(ISNUMBER(E202))
)),
"",
IF(
E202&lt;=Schwierigkeitsstufen!J$3,
Schwierigkeitsstufen!K$3,
Schwierigkeitsstufen!K$2
))</f>
        <v/>
      </c>
    </row>
    <row r="203" spans="1:32" s="50" customFormat="1" ht="15" x14ac:dyDescent="0.2">
      <c r="A203" s="46"/>
      <c r="B203" s="46"/>
      <c r="C203" s="48"/>
      <c r="D203" s="48"/>
      <c r="E203" s="47"/>
      <c r="F203" s="48"/>
      <c r="G203" s="48"/>
      <c r="H203" s="170" t="str">
        <f>IF(ISBLANK(G203)," ",IF(LOOKUP(G203,MannschaftsNrListe,Mannschaften!B$4:B$53)&lt;&gt;0,LOOKUP(G203,MannschaftsNrListe,Mannschaften!B$4:B$53),""))</f>
        <v xml:space="preserve"> </v>
      </c>
      <c r="I203" s="48"/>
      <c r="J203" s="48"/>
      <c r="K203" s="48"/>
      <c r="L203" s="48"/>
      <c r="M203" s="48"/>
      <c r="N203" s="48"/>
      <c r="O203" s="48"/>
      <c r="P203" s="48"/>
      <c r="Q203" s="48"/>
      <c r="R203" s="48"/>
      <c r="S203" s="48"/>
      <c r="T203" s="48"/>
      <c r="U203" s="48"/>
      <c r="V203" s="48"/>
      <c r="W203" s="48"/>
      <c r="X203" s="48"/>
      <c r="Y203" s="48"/>
      <c r="Z203" s="48"/>
      <c r="AA203" s="49"/>
      <c r="AB203" s="142">
        <f t="shared" si="7"/>
        <v>0</v>
      </c>
      <c r="AC203" s="142">
        <f>IF(NOT(ISBLANK(F203)),LOOKUP(F203,EWKNrListe,Übersicht!D$11:D$26),0)</f>
        <v>0</v>
      </c>
      <c r="AD203" s="142">
        <f>IF(AND(NOT(ISBLANK(G203)),ISNUMBER(H203)),LOOKUP(H203,WKNrListe,Übersicht!I$11:I$26),)</f>
        <v>0</v>
      </c>
      <c r="AE203" s="216" t="str">
        <f t="shared" si="6"/>
        <v/>
      </c>
      <c r="AF203" s="206" t="str">
        <f>IF(OR(ISBLANK(F203),
AND(
ISBLANK(E203),
NOT(ISNUMBER(E203))
)),
"",
IF(
E203&lt;=Schwierigkeitsstufen!J$3,
Schwierigkeitsstufen!K$3,
Schwierigkeitsstufen!K$2
))</f>
        <v/>
      </c>
    </row>
    <row r="204" spans="1:32" s="50" customFormat="1" ht="15" x14ac:dyDescent="0.2">
      <c r="A204" s="46"/>
      <c r="B204" s="46"/>
      <c r="C204" s="48"/>
      <c r="D204" s="48"/>
      <c r="E204" s="47"/>
      <c r="F204" s="48"/>
      <c r="G204" s="48"/>
      <c r="H204" s="170" t="str">
        <f>IF(ISBLANK(G204)," ",IF(LOOKUP(G204,MannschaftsNrListe,Mannschaften!B$4:B$53)&lt;&gt;0,LOOKUP(G204,MannschaftsNrListe,Mannschaften!B$4:B$53),""))</f>
        <v xml:space="preserve"> </v>
      </c>
      <c r="I204" s="48"/>
      <c r="J204" s="48"/>
      <c r="K204" s="48"/>
      <c r="L204" s="48"/>
      <c r="M204" s="48"/>
      <c r="N204" s="48"/>
      <c r="O204" s="48"/>
      <c r="P204" s="48"/>
      <c r="Q204" s="48"/>
      <c r="R204" s="48"/>
      <c r="S204" s="48"/>
      <c r="T204" s="48"/>
      <c r="U204" s="48"/>
      <c r="V204" s="48"/>
      <c r="W204" s="48"/>
      <c r="X204" s="48"/>
      <c r="Y204" s="48"/>
      <c r="Z204" s="48"/>
      <c r="AA204" s="49"/>
      <c r="AB204" s="142">
        <f t="shared" si="7"/>
        <v>0</v>
      </c>
      <c r="AC204" s="142">
        <f>IF(NOT(ISBLANK(F204)),LOOKUP(F204,EWKNrListe,Übersicht!D$11:D$26),0)</f>
        <v>0</v>
      </c>
      <c r="AD204" s="142">
        <f>IF(AND(NOT(ISBLANK(G204)),ISNUMBER(H204)),LOOKUP(H204,WKNrListe,Übersicht!I$11:I$26),)</f>
        <v>0</v>
      </c>
      <c r="AE204" s="216" t="str">
        <f t="shared" si="6"/>
        <v/>
      </c>
      <c r="AF204" s="206" t="str">
        <f>IF(OR(ISBLANK(F204),
AND(
ISBLANK(E204),
NOT(ISNUMBER(E204))
)),
"",
IF(
E204&lt;=Schwierigkeitsstufen!J$3,
Schwierigkeitsstufen!K$3,
Schwierigkeitsstufen!K$2
))</f>
        <v/>
      </c>
    </row>
    <row r="205" spans="1:32" s="50" customFormat="1" ht="15" x14ac:dyDescent="0.2">
      <c r="A205" s="46"/>
      <c r="B205" s="46"/>
      <c r="C205" s="48"/>
      <c r="D205" s="48"/>
      <c r="E205" s="47"/>
      <c r="F205" s="48"/>
      <c r="G205" s="48"/>
      <c r="H205" s="170" t="str">
        <f>IF(ISBLANK(G205)," ",IF(LOOKUP(G205,MannschaftsNrListe,Mannschaften!B$4:B$53)&lt;&gt;0,LOOKUP(G205,MannschaftsNrListe,Mannschaften!B$4:B$53),""))</f>
        <v xml:space="preserve"> </v>
      </c>
      <c r="I205" s="48"/>
      <c r="J205" s="48"/>
      <c r="K205" s="48"/>
      <c r="L205" s="48"/>
      <c r="M205" s="48"/>
      <c r="N205" s="48"/>
      <c r="O205" s="48"/>
      <c r="P205" s="48"/>
      <c r="Q205" s="48"/>
      <c r="R205" s="48"/>
      <c r="S205" s="48"/>
      <c r="T205" s="48"/>
      <c r="U205" s="48"/>
      <c r="V205" s="48"/>
      <c r="W205" s="48"/>
      <c r="X205" s="48"/>
      <c r="Y205" s="48"/>
      <c r="Z205" s="48"/>
      <c r="AA205" s="49"/>
      <c r="AB205" s="142">
        <f t="shared" si="7"/>
        <v>0</v>
      </c>
      <c r="AC205" s="142">
        <f>IF(NOT(ISBLANK(F205)),LOOKUP(F205,EWKNrListe,Übersicht!D$11:D$26),0)</f>
        <v>0</v>
      </c>
      <c r="AD205" s="142">
        <f>IF(AND(NOT(ISBLANK(G205)),ISNUMBER(H205)),LOOKUP(H205,WKNrListe,Übersicht!I$11:I$26),)</f>
        <v>0</v>
      </c>
      <c r="AE205" s="216" t="str">
        <f t="shared" si="6"/>
        <v/>
      </c>
      <c r="AF205" s="206" t="str">
        <f>IF(OR(ISBLANK(F205),
AND(
ISBLANK(E205),
NOT(ISNUMBER(E205))
)),
"",
IF(
E205&lt;=Schwierigkeitsstufen!J$3,
Schwierigkeitsstufen!K$3,
Schwierigkeitsstufen!K$2
))</f>
        <v/>
      </c>
    </row>
    <row r="206" spans="1:32" s="50" customFormat="1" ht="15" x14ac:dyDescent="0.2">
      <c r="A206" s="46"/>
      <c r="B206" s="46"/>
      <c r="C206" s="48"/>
      <c r="D206" s="48"/>
      <c r="E206" s="47"/>
      <c r="F206" s="48"/>
      <c r="G206" s="48"/>
      <c r="H206" s="170" t="str">
        <f>IF(ISBLANK(G206)," ",IF(LOOKUP(G206,MannschaftsNrListe,Mannschaften!B$4:B$53)&lt;&gt;0,LOOKUP(G206,MannschaftsNrListe,Mannschaften!B$4:B$53),""))</f>
        <v xml:space="preserve"> </v>
      </c>
      <c r="I206" s="48"/>
      <c r="J206" s="48"/>
      <c r="K206" s="48"/>
      <c r="L206" s="48"/>
      <c r="M206" s="48"/>
      <c r="N206" s="48"/>
      <c r="O206" s="48"/>
      <c r="P206" s="48"/>
      <c r="Q206" s="48"/>
      <c r="R206" s="48"/>
      <c r="S206" s="48"/>
      <c r="T206" s="48"/>
      <c r="U206" s="48"/>
      <c r="V206" s="48"/>
      <c r="W206" s="48"/>
      <c r="X206" s="48"/>
      <c r="Y206" s="48"/>
      <c r="Z206" s="48"/>
      <c r="AA206" s="49"/>
      <c r="AB206" s="142">
        <f t="shared" si="7"/>
        <v>0</v>
      </c>
      <c r="AC206" s="142">
        <f>IF(NOT(ISBLANK(F206)),LOOKUP(F206,EWKNrListe,Übersicht!D$11:D$26),0)</f>
        <v>0</v>
      </c>
      <c r="AD206" s="142">
        <f>IF(AND(NOT(ISBLANK(G206)),ISNUMBER(H206)),LOOKUP(H206,WKNrListe,Übersicht!I$11:I$26),)</f>
        <v>0</v>
      </c>
      <c r="AE206" s="216" t="str">
        <f t="shared" si="6"/>
        <v/>
      </c>
      <c r="AF206" s="206" t="str">
        <f>IF(OR(ISBLANK(F206),
AND(
ISBLANK(E206),
NOT(ISNUMBER(E206))
)),
"",
IF(
E206&lt;=Schwierigkeitsstufen!J$3,
Schwierigkeitsstufen!K$3,
Schwierigkeitsstufen!K$2
))</f>
        <v/>
      </c>
    </row>
    <row r="207" spans="1:32" s="50" customFormat="1" ht="15" x14ac:dyDescent="0.2">
      <c r="A207" s="46"/>
      <c r="B207" s="46"/>
      <c r="C207" s="48"/>
      <c r="D207" s="48"/>
      <c r="E207" s="47"/>
      <c r="F207" s="48"/>
      <c r="G207" s="48"/>
      <c r="H207" s="170" t="str">
        <f>IF(ISBLANK(G207)," ",IF(LOOKUP(G207,MannschaftsNrListe,Mannschaften!B$4:B$53)&lt;&gt;0,LOOKUP(G207,MannschaftsNrListe,Mannschaften!B$4:B$53),""))</f>
        <v xml:space="preserve"> </v>
      </c>
      <c r="I207" s="48"/>
      <c r="J207" s="48"/>
      <c r="K207" s="48"/>
      <c r="L207" s="48"/>
      <c r="M207" s="48"/>
      <c r="N207" s="48"/>
      <c r="O207" s="48"/>
      <c r="P207" s="48"/>
      <c r="Q207" s="48"/>
      <c r="R207" s="48"/>
      <c r="S207" s="48"/>
      <c r="T207" s="48"/>
      <c r="U207" s="48"/>
      <c r="V207" s="48"/>
      <c r="W207" s="48"/>
      <c r="X207" s="48"/>
      <c r="Y207" s="48"/>
      <c r="Z207" s="48"/>
      <c r="AA207" s="49"/>
      <c r="AB207" s="142">
        <f t="shared" si="7"/>
        <v>0</v>
      </c>
      <c r="AC207" s="142">
        <f>IF(NOT(ISBLANK(F207)),LOOKUP(F207,EWKNrListe,Übersicht!D$11:D$26),0)</f>
        <v>0</v>
      </c>
      <c r="AD207" s="142">
        <f>IF(AND(NOT(ISBLANK(G207)),ISNUMBER(H207)),LOOKUP(H207,WKNrListe,Übersicht!I$11:I$26),)</f>
        <v>0</v>
      </c>
      <c r="AE207" s="216" t="str">
        <f t="shared" si="6"/>
        <v/>
      </c>
      <c r="AF207" s="206" t="str">
        <f>IF(OR(ISBLANK(F207),
AND(
ISBLANK(E207),
NOT(ISNUMBER(E207))
)),
"",
IF(
E207&lt;=Schwierigkeitsstufen!J$3,
Schwierigkeitsstufen!K$3,
Schwierigkeitsstufen!K$2
))</f>
        <v/>
      </c>
    </row>
    <row r="208" spans="1:32" s="50" customFormat="1" ht="15" x14ac:dyDescent="0.2">
      <c r="A208" s="46"/>
      <c r="B208" s="46"/>
      <c r="C208" s="48"/>
      <c r="D208" s="48"/>
      <c r="E208" s="47"/>
      <c r="F208" s="48"/>
      <c r="G208" s="48"/>
      <c r="H208" s="170" t="str">
        <f>IF(ISBLANK(G208)," ",IF(LOOKUP(G208,MannschaftsNrListe,Mannschaften!B$4:B$53)&lt;&gt;0,LOOKUP(G208,MannschaftsNrListe,Mannschaften!B$4:B$53),""))</f>
        <v xml:space="preserve"> </v>
      </c>
      <c r="I208" s="48"/>
      <c r="J208" s="48"/>
      <c r="K208" s="48"/>
      <c r="L208" s="48"/>
      <c r="M208" s="48"/>
      <c r="N208" s="48"/>
      <c r="O208" s="48"/>
      <c r="P208" s="48"/>
      <c r="Q208" s="48"/>
      <c r="R208" s="48"/>
      <c r="S208" s="48"/>
      <c r="T208" s="48"/>
      <c r="U208" s="48"/>
      <c r="V208" s="48"/>
      <c r="W208" s="48"/>
      <c r="X208" s="48"/>
      <c r="Y208" s="48"/>
      <c r="Z208" s="48"/>
      <c r="AA208" s="49"/>
      <c r="AB208" s="142">
        <f t="shared" si="7"/>
        <v>0</v>
      </c>
      <c r="AC208" s="142">
        <f>IF(NOT(ISBLANK(F208)),LOOKUP(F208,EWKNrListe,Übersicht!D$11:D$26),0)</f>
        <v>0</v>
      </c>
      <c r="AD208" s="142">
        <f>IF(AND(NOT(ISBLANK(G208)),ISNUMBER(H208)),LOOKUP(H208,WKNrListe,Übersicht!I$11:I$26),)</f>
        <v>0</v>
      </c>
      <c r="AE208" s="216" t="str">
        <f t="shared" si="6"/>
        <v/>
      </c>
      <c r="AF208" s="206" t="str">
        <f>IF(OR(ISBLANK(F208),
AND(
ISBLANK(E208),
NOT(ISNUMBER(E208))
)),
"",
IF(
E208&lt;=Schwierigkeitsstufen!J$3,
Schwierigkeitsstufen!K$3,
Schwierigkeitsstufen!K$2
))</f>
        <v/>
      </c>
    </row>
    <row r="209" spans="1:32" s="50" customFormat="1" ht="15" x14ac:dyDescent="0.2">
      <c r="A209" s="46"/>
      <c r="B209" s="46"/>
      <c r="C209" s="48"/>
      <c r="D209" s="48"/>
      <c r="E209" s="47"/>
      <c r="F209" s="48"/>
      <c r="G209" s="48"/>
      <c r="H209" s="170" t="str">
        <f>IF(ISBLANK(G209)," ",IF(LOOKUP(G209,MannschaftsNrListe,Mannschaften!B$4:B$53)&lt;&gt;0,LOOKUP(G209,MannschaftsNrListe,Mannschaften!B$4:B$53),""))</f>
        <v xml:space="preserve"> </v>
      </c>
      <c r="I209" s="48"/>
      <c r="J209" s="48"/>
      <c r="K209" s="48"/>
      <c r="L209" s="48"/>
      <c r="M209" s="48"/>
      <c r="N209" s="48"/>
      <c r="O209" s="48"/>
      <c r="P209" s="48"/>
      <c r="Q209" s="48"/>
      <c r="R209" s="48"/>
      <c r="S209" s="48"/>
      <c r="T209" s="48"/>
      <c r="U209" s="48"/>
      <c r="V209" s="48"/>
      <c r="W209" s="48"/>
      <c r="X209" s="48"/>
      <c r="Y209" s="48"/>
      <c r="Z209" s="48"/>
      <c r="AA209" s="49"/>
      <c r="AB209" s="142">
        <f t="shared" si="7"/>
        <v>0</v>
      </c>
      <c r="AC209" s="142">
        <f>IF(NOT(ISBLANK(F209)),LOOKUP(F209,EWKNrListe,Übersicht!D$11:D$26),0)</f>
        <v>0</v>
      </c>
      <c r="AD209" s="142">
        <f>IF(AND(NOT(ISBLANK(G209)),ISNUMBER(H209)),LOOKUP(H209,WKNrListe,Übersicht!I$11:I$26),)</f>
        <v>0</v>
      </c>
      <c r="AE209" s="216" t="str">
        <f t="shared" si="6"/>
        <v/>
      </c>
      <c r="AF209" s="206" t="str">
        <f>IF(OR(ISBLANK(F209),
AND(
ISBLANK(E209),
NOT(ISNUMBER(E209))
)),
"",
IF(
E209&lt;=Schwierigkeitsstufen!J$3,
Schwierigkeitsstufen!K$3,
Schwierigkeitsstufen!K$2
))</f>
        <v/>
      </c>
    </row>
    <row r="210" spans="1:32" s="50" customFormat="1" ht="15" x14ac:dyDescent="0.2">
      <c r="A210" s="46"/>
      <c r="B210" s="46"/>
      <c r="C210" s="48"/>
      <c r="D210" s="48"/>
      <c r="E210" s="47"/>
      <c r="F210" s="48"/>
      <c r="G210" s="48"/>
      <c r="H210" s="170" t="str">
        <f>IF(ISBLANK(G210)," ",IF(LOOKUP(G210,MannschaftsNrListe,Mannschaften!B$4:B$53)&lt;&gt;0,LOOKUP(G210,MannschaftsNrListe,Mannschaften!B$4:B$53),""))</f>
        <v xml:space="preserve"> </v>
      </c>
      <c r="I210" s="48"/>
      <c r="J210" s="48"/>
      <c r="K210" s="48"/>
      <c r="L210" s="48"/>
      <c r="M210" s="48"/>
      <c r="N210" s="48"/>
      <c r="O210" s="48"/>
      <c r="P210" s="48"/>
      <c r="Q210" s="48"/>
      <c r="R210" s="48"/>
      <c r="S210" s="48"/>
      <c r="T210" s="48"/>
      <c r="U210" s="48"/>
      <c r="V210" s="48"/>
      <c r="W210" s="48"/>
      <c r="X210" s="48"/>
      <c r="Y210" s="48"/>
      <c r="Z210" s="48"/>
      <c r="AA210" s="49"/>
      <c r="AB210" s="142">
        <f t="shared" si="7"/>
        <v>0</v>
      </c>
      <c r="AC210" s="142">
        <f>IF(NOT(ISBLANK(F210)),LOOKUP(F210,EWKNrListe,Übersicht!D$11:D$26),0)</f>
        <v>0</v>
      </c>
      <c r="AD210" s="142">
        <f>IF(AND(NOT(ISBLANK(G210)),ISNUMBER(H210)),LOOKUP(H210,WKNrListe,Übersicht!I$11:I$26),)</f>
        <v>0</v>
      </c>
      <c r="AE210" s="216" t="str">
        <f t="shared" si="6"/>
        <v/>
      </c>
      <c r="AF210" s="206" t="str">
        <f>IF(OR(ISBLANK(F210),
AND(
ISBLANK(E210),
NOT(ISNUMBER(E210))
)),
"",
IF(
E210&lt;=Schwierigkeitsstufen!J$3,
Schwierigkeitsstufen!K$3,
Schwierigkeitsstufen!K$2
))</f>
        <v/>
      </c>
    </row>
    <row r="211" spans="1:32" s="50" customFormat="1" ht="15" x14ac:dyDescent="0.2">
      <c r="A211" s="46"/>
      <c r="B211" s="46"/>
      <c r="C211" s="48"/>
      <c r="D211" s="48"/>
      <c r="E211" s="47"/>
      <c r="F211" s="48"/>
      <c r="G211" s="48"/>
      <c r="H211" s="170" t="str">
        <f>IF(ISBLANK(G211)," ",IF(LOOKUP(G211,MannschaftsNrListe,Mannschaften!B$4:B$53)&lt;&gt;0,LOOKUP(G211,MannschaftsNrListe,Mannschaften!B$4:B$53),""))</f>
        <v xml:space="preserve"> </v>
      </c>
      <c r="I211" s="48"/>
      <c r="J211" s="48"/>
      <c r="K211" s="48"/>
      <c r="L211" s="48"/>
      <c r="M211" s="48"/>
      <c r="N211" s="48"/>
      <c r="O211" s="48"/>
      <c r="P211" s="48"/>
      <c r="Q211" s="48"/>
      <c r="R211" s="48"/>
      <c r="S211" s="48"/>
      <c r="T211" s="48"/>
      <c r="U211" s="48"/>
      <c r="V211" s="48"/>
      <c r="W211" s="48"/>
      <c r="X211" s="48"/>
      <c r="Y211" s="48"/>
      <c r="Z211" s="48"/>
      <c r="AA211" s="49"/>
      <c r="AB211" s="142">
        <f t="shared" si="7"/>
        <v>0</v>
      </c>
      <c r="AC211" s="142">
        <f>IF(NOT(ISBLANK(F211)),LOOKUP(F211,EWKNrListe,Übersicht!D$11:D$26),0)</f>
        <v>0</v>
      </c>
      <c r="AD211" s="142">
        <f>IF(AND(NOT(ISBLANK(G211)),ISNUMBER(H211)),LOOKUP(H211,WKNrListe,Übersicht!I$11:I$26),)</f>
        <v>0</v>
      </c>
      <c r="AE211" s="216" t="str">
        <f t="shared" si="6"/>
        <v/>
      </c>
      <c r="AF211" s="206" t="str">
        <f>IF(OR(ISBLANK(F211),
AND(
ISBLANK(E211),
NOT(ISNUMBER(E211))
)),
"",
IF(
E211&lt;=Schwierigkeitsstufen!J$3,
Schwierigkeitsstufen!K$3,
Schwierigkeitsstufen!K$2
))</f>
        <v/>
      </c>
    </row>
    <row r="212" spans="1:32" s="50" customFormat="1" ht="15" x14ac:dyDescent="0.2">
      <c r="A212" s="46"/>
      <c r="B212" s="46"/>
      <c r="C212" s="48"/>
      <c r="D212" s="48"/>
      <c r="E212" s="47"/>
      <c r="F212" s="48"/>
      <c r="G212" s="48"/>
      <c r="H212" s="170" t="str">
        <f>IF(ISBLANK(G212)," ",IF(LOOKUP(G212,MannschaftsNrListe,Mannschaften!B$4:B$53)&lt;&gt;0,LOOKUP(G212,MannschaftsNrListe,Mannschaften!B$4:B$53),""))</f>
        <v xml:space="preserve"> </v>
      </c>
      <c r="I212" s="48"/>
      <c r="J212" s="48"/>
      <c r="K212" s="48"/>
      <c r="L212" s="48"/>
      <c r="M212" s="48"/>
      <c r="N212" s="48"/>
      <c r="O212" s="48"/>
      <c r="P212" s="48"/>
      <c r="Q212" s="48"/>
      <c r="R212" s="48"/>
      <c r="S212" s="48"/>
      <c r="T212" s="48"/>
      <c r="U212" s="48"/>
      <c r="V212" s="48"/>
      <c r="W212" s="48"/>
      <c r="X212" s="48"/>
      <c r="Y212" s="48"/>
      <c r="Z212" s="48"/>
      <c r="AA212" s="49"/>
      <c r="AB212" s="142">
        <f t="shared" si="7"/>
        <v>0</v>
      </c>
      <c r="AC212" s="142">
        <f>IF(NOT(ISBLANK(F212)),LOOKUP(F212,EWKNrListe,Übersicht!D$11:D$26),0)</f>
        <v>0</v>
      </c>
      <c r="AD212" s="142">
        <f>IF(AND(NOT(ISBLANK(G212)),ISNUMBER(H212)),LOOKUP(H212,WKNrListe,Übersicht!I$11:I$26),)</f>
        <v>0</v>
      </c>
      <c r="AE212" s="216" t="str">
        <f t="shared" si="6"/>
        <v/>
      </c>
      <c r="AF212" s="206" t="str">
        <f>IF(OR(ISBLANK(F212),
AND(
ISBLANK(E212),
NOT(ISNUMBER(E212))
)),
"",
IF(
E212&lt;=Schwierigkeitsstufen!J$3,
Schwierigkeitsstufen!K$3,
Schwierigkeitsstufen!K$2
))</f>
        <v/>
      </c>
    </row>
    <row r="213" spans="1:32" s="50" customFormat="1" ht="15" x14ac:dyDescent="0.2">
      <c r="A213" s="46"/>
      <c r="B213" s="46"/>
      <c r="C213" s="48"/>
      <c r="D213" s="48"/>
      <c r="E213" s="47"/>
      <c r="F213" s="48"/>
      <c r="G213" s="48"/>
      <c r="H213" s="170" t="str">
        <f>IF(ISBLANK(G213)," ",IF(LOOKUP(G213,MannschaftsNrListe,Mannschaften!B$4:B$53)&lt;&gt;0,LOOKUP(G213,MannschaftsNrListe,Mannschaften!B$4:B$53),""))</f>
        <v xml:space="preserve"> </v>
      </c>
      <c r="I213" s="48"/>
      <c r="J213" s="48"/>
      <c r="K213" s="48"/>
      <c r="L213" s="48"/>
      <c r="M213" s="48"/>
      <c r="N213" s="48"/>
      <c r="O213" s="48"/>
      <c r="P213" s="48"/>
      <c r="Q213" s="48"/>
      <c r="R213" s="48"/>
      <c r="S213" s="48"/>
      <c r="T213" s="48"/>
      <c r="U213" s="48"/>
      <c r="V213" s="48"/>
      <c r="W213" s="48"/>
      <c r="X213" s="48"/>
      <c r="Y213" s="48"/>
      <c r="Z213" s="48"/>
      <c r="AA213" s="49"/>
      <c r="AB213" s="142">
        <f t="shared" si="7"/>
        <v>0</v>
      </c>
      <c r="AC213" s="142">
        <f>IF(NOT(ISBLANK(F213)),LOOKUP(F213,EWKNrListe,Übersicht!D$11:D$26),0)</f>
        <v>0</v>
      </c>
      <c r="AD213" s="142">
        <f>IF(AND(NOT(ISBLANK(G213)),ISNUMBER(H213)),LOOKUP(H213,WKNrListe,Übersicht!I$11:I$26),)</f>
        <v>0</v>
      </c>
      <c r="AE213" s="216" t="str">
        <f t="shared" si="6"/>
        <v/>
      </c>
      <c r="AF213" s="206" t="str">
        <f>IF(OR(ISBLANK(F213),
AND(
ISBLANK(E213),
NOT(ISNUMBER(E213))
)),
"",
IF(
E213&lt;=Schwierigkeitsstufen!J$3,
Schwierigkeitsstufen!K$3,
Schwierigkeitsstufen!K$2
))</f>
        <v/>
      </c>
    </row>
    <row r="214" spans="1:32" s="50" customFormat="1" ht="15" x14ac:dyDescent="0.2">
      <c r="A214" s="46"/>
      <c r="B214" s="46"/>
      <c r="C214" s="48"/>
      <c r="D214" s="48"/>
      <c r="E214" s="47"/>
      <c r="F214" s="48"/>
      <c r="G214" s="48"/>
      <c r="H214" s="170" t="str">
        <f>IF(ISBLANK(G214)," ",IF(LOOKUP(G214,MannschaftsNrListe,Mannschaften!B$4:B$53)&lt;&gt;0,LOOKUP(G214,MannschaftsNrListe,Mannschaften!B$4:B$53),""))</f>
        <v xml:space="preserve"> </v>
      </c>
      <c r="I214" s="48"/>
      <c r="J214" s="48"/>
      <c r="K214" s="48"/>
      <c r="L214" s="48"/>
      <c r="M214" s="48"/>
      <c r="N214" s="48"/>
      <c r="O214" s="48"/>
      <c r="P214" s="48"/>
      <c r="Q214" s="48"/>
      <c r="R214" s="48"/>
      <c r="S214" s="48"/>
      <c r="T214" s="48"/>
      <c r="U214" s="48"/>
      <c r="V214" s="48"/>
      <c r="W214" s="48"/>
      <c r="X214" s="48"/>
      <c r="Y214" s="48"/>
      <c r="Z214" s="48"/>
      <c r="AA214" s="49"/>
      <c r="AB214" s="142">
        <f t="shared" si="7"/>
        <v>0</v>
      </c>
      <c r="AC214" s="142">
        <f>IF(NOT(ISBLANK(F214)),LOOKUP(F214,EWKNrListe,Übersicht!D$11:D$26),0)</f>
        <v>0</v>
      </c>
      <c r="AD214" s="142">
        <f>IF(AND(NOT(ISBLANK(G214)),ISNUMBER(H214)),LOOKUP(H214,WKNrListe,Übersicht!I$11:I$26),)</f>
        <v>0</v>
      </c>
      <c r="AE214" s="216" t="str">
        <f t="shared" si="6"/>
        <v/>
      </c>
      <c r="AF214" s="206" t="str">
        <f>IF(OR(ISBLANK(F214),
AND(
ISBLANK(E214),
NOT(ISNUMBER(E214))
)),
"",
IF(
E214&lt;=Schwierigkeitsstufen!J$3,
Schwierigkeitsstufen!K$3,
Schwierigkeitsstufen!K$2
))</f>
        <v/>
      </c>
    </row>
    <row r="215" spans="1:32" s="50" customFormat="1" ht="15" x14ac:dyDescent="0.2">
      <c r="A215" s="46"/>
      <c r="B215" s="46"/>
      <c r="C215" s="48"/>
      <c r="D215" s="48"/>
      <c r="E215" s="47"/>
      <c r="F215" s="48"/>
      <c r="G215" s="48"/>
      <c r="H215" s="170" t="str">
        <f>IF(ISBLANK(G215)," ",IF(LOOKUP(G215,MannschaftsNrListe,Mannschaften!B$4:B$53)&lt;&gt;0,LOOKUP(G215,MannschaftsNrListe,Mannschaften!B$4:B$53),""))</f>
        <v xml:space="preserve"> </v>
      </c>
      <c r="I215" s="48"/>
      <c r="J215" s="48"/>
      <c r="K215" s="48"/>
      <c r="L215" s="48"/>
      <c r="M215" s="48"/>
      <c r="N215" s="48"/>
      <c r="O215" s="48"/>
      <c r="P215" s="48"/>
      <c r="Q215" s="48"/>
      <c r="R215" s="48"/>
      <c r="S215" s="48"/>
      <c r="T215" s="48"/>
      <c r="U215" s="48"/>
      <c r="V215" s="48"/>
      <c r="W215" s="48"/>
      <c r="X215" s="48"/>
      <c r="Y215" s="48"/>
      <c r="Z215" s="48"/>
      <c r="AA215" s="49"/>
      <c r="AB215" s="142">
        <f t="shared" si="7"/>
        <v>0</v>
      </c>
      <c r="AC215" s="142">
        <f>IF(NOT(ISBLANK(F215)),LOOKUP(F215,EWKNrListe,Übersicht!D$11:D$26),0)</f>
        <v>0</v>
      </c>
      <c r="AD215" s="142">
        <f>IF(AND(NOT(ISBLANK(G215)),ISNUMBER(H215)),LOOKUP(H215,WKNrListe,Übersicht!I$11:I$26),)</f>
        <v>0</v>
      </c>
      <c r="AE215" s="216" t="str">
        <f t="shared" si="6"/>
        <v/>
      </c>
      <c r="AF215" s="206" t="str">
        <f>IF(OR(ISBLANK(F215),
AND(
ISBLANK(E215),
NOT(ISNUMBER(E215))
)),
"",
IF(
E215&lt;=Schwierigkeitsstufen!J$3,
Schwierigkeitsstufen!K$3,
Schwierigkeitsstufen!K$2
))</f>
        <v/>
      </c>
    </row>
    <row r="216" spans="1:32" s="50" customFormat="1" ht="15" x14ac:dyDescent="0.2">
      <c r="A216" s="46"/>
      <c r="B216" s="46"/>
      <c r="C216" s="48"/>
      <c r="D216" s="48"/>
      <c r="E216" s="47"/>
      <c r="F216" s="48"/>
      <c r="G216" s="48"/>
      <c r="H216" s="170" t="str">
        <f>IF(ISBLANK(G216)," ",IF(LOOKUP(G216,MannschaftsNrListe,Mannschaften!B$4:B$53)&lt;&gt;0,LOOKUP(G216,MannschaftsNrListe,Mannschaften!B$4:B$53),""))</f>
        <v xml:space="preserve"> </v>
      </c>
      <c r="I216" s="48"/>
      <c r="J216" s="48"/>
      <c r="K216" s="48"/>
      <c r="L216" s="48"/>
      <c r="M216" s="48"/>
      <c r="N216" s="48"/>
      <c r="O216" s="48"/>
      <c r="P216" s="48"/>
      <c r="Q216" s="48"/>
      <c r="R216" s="48"/>
      <c r="S216" s="48"/>
      <c r="T216" s="48"/>
      <c r="U216" s="48"/>
      <c r="V216" s="48"/>
      <c r="W216" s="48"/>
      <c r="X216" s="48"/>
      <c r="Y216" s="48"/>
      <c r="Z216" s="48"/>
      <c r="AA216" s="49"/>
      <c r="AB216" s="142">
        <f t="shared" si="7"/>
        <v>0</v>
      </c>
      <c r="AC216" s="142">
        <f>IF(NOT(ISBLANK(F216)),LOOKUP(F216,EWKNrListe,Übersicht!D$11:D$26),0)</f>
        <v>0</v>
      </c>
      <c r="AD216" s="142">
        <f>IF(AND(NOT(ISBLANK(G216)),ISNUMBER(H216)),LOOKUP(H216,WKNrListe,Übersicht!I$11:I$26),)</f>
        <v>0</v>
      </c>
      <c r="AE216" s="216" t="str">
        <f t="shared" si="6"/>
        <v/>
      </c>
      <c r="AF216" s="206" t="str">
        <f>IF(OR(ISBLANK(F216),
AND(
ISBLANK(E216),
NOT(ISNUMBER(E216))
)),
"",
IF(
E216&lt;=Schwierigkeitsstufen!J$3,
Schwierigkeitsstufen!K$3,
Schwierigkeitsstufen!K$2
))</f>
        <v/>
      </c>
    </row>
    <row r="217" spans="1:32" s="50" customFormat="1" ht="15" x14ac:dyDescent="0.2">
      <c r="A217" s="46"/>
      <c r="B217" s="46"/>
      <c r="C217" s="48"/>
      <c r="D217" s="48"/>
      <c r="E217" s="47"/>
      <c r="F217" s="48"/>
      <c r="G217" s="48"/>
      <c r="H217" s="170" t="str">
        <f>IF(ISBLANK(G217)," ",IF(LOOKUP(G217,MannschaftsNrListe,Mannschaften!B$4:B$53)&lt;&gt;0,LOOKUP(G217,MannschaftsNrListe,Mannschaften!B$4:B$53),""))</f>
        <v xml:space="preserve"> </v>
      </c>
      <c r="I217" s="48"/>
      <c r="J217" s="48"/>
      <c r="K217" s="48"/>
      <c r="L217" s="48"/>
      <c r="M217" s="48"/>
      <c r="N217" s="48"/>
      <c r="O217" s="48"/>
      <c r="P217" s="48"/>
      <c r="Q217" s="48"/>
      <c r="R217" s="48"/>
      <c r="S217" s="48"/>
      <c r="T217" s="48"/>
      <c r="U217" s="48"/>
      <c r="V217" s="48"/>
      <c r="W217" s="48"/>
      <c r="X217" s="48"/>
      <c r="Y217" s="48"/>
      <c r="Z217" s="48"/>
      <c r="AA217" s="49"/>
      <c r="AB217" s="142">
        <f t="shared" si="7"/>
        <v>0</v>
      </c>
      <c r="AC217" s="142">
        <f>IF(NOT(ISBLANK(F217)),LOOKUP(F217,EWKNrListe,Übersicht!D$11:D$26),0)</f>
        <v>0</v>
      </c>
      <c r="AD217" s="142">
        <f>IF(AND(NOT(ISBLANK(G217)),ISNUMBER(H217)),LOOKUP(H217,WKNrListe,Übersicht!I$11:I$26),)</f>
        <v>0</v>
      </c>
      <c r="AE217" s="216" t="str">
        <f t="shared" si="6"/>
        <v/>
      </c>
      <c r="AF217" s="206" t="str">
        <f>IF(OR(ISBLANK(F217),
AND(
ISBLANK(E217),
NOT(ISNUMBER(E217))
)),
"",
IF(
E217&lt;=Schwierigkeitsstufen!J$3,
Schwierigkeitsstufen!K$3,
Schwierigkeitsstufen!K$2
))</f>
        <v/>
      </c>
    </row>
    <row r="218" spans="1:32" s="50" customFormat="1" ht="15" x14ac:dyDescent="0.2">
      <c r="A218" s="46"/>
      <c r="B218" s="46"/>
      <c r="C218" s="48"/>
      <c r="D218" s="48"/>
      <c r="E218" s="47"/>
      <c r="F218" s="48"/>
      <c r="G218" s="48"/>
      <c r="H218" s="170" t="str">
        <f>IF(ISBLANK(G218)," ",IF(LOOKUP(G218,MannschaftsNrListe,Mannschaften!B$4:B$53)&lt;&gt;0,LOOKUP(G218,MannschaftsNrListe,Mannschaften!B$4:B$53),""))</f>
        <v xml:space="preserve"> </v>
      </c>
      <c r="I218" s="48"/>
      <c r="J218" s="48"/>
      <c r="K218" s="48"/>
      <c r="L218" s="48"/>
      <c r="M218" s="48"/>
      <c r="N218" s="48"/>
      <c r="O218" s="48"/>
      <c r="P218" s="48"/>
      <c r="Q218" s="48"/>
      <c r="R218" s="48"/>
      <c r="S218" s="48"/>
      <c r="T218" s="48"/>
      <c r="U218" s="48"/>
      <c r="V218" s="48"/>
      <c r="W218" s="48"/>
      <c r="X218" s="48"/>
      <c r="Y218" s="48"/>
      <c r="Z218" s="48"/>
      <c r="AA218" s="49"/>
      <c r="AB218" s="142">
        <f t="shared" si="7"/>
        <v>0</v>
      </c>
      <c r="AC218" s="142">
        <f>IF(NOT(ISBLANK(F218)),LOOKUP(F218,EWKNrListe,Übersicht!D$11:D$26),0)</f>
        <v>0</v>
      </c>
      <c r="AD218" s="142">
        <f>IF(AND(NOT(ISBLANK(G218)),ISNUMBER(H218)),LOOKUP(H218,WKNrListe,Übersicht!I$11:I$26),)</f>
        <v>0</v>
      </c>
      <c r="AE218" s="216" t="str">
        <f t="shared" si="6"/>
        <v/>
      </c>
      <c r="AF218" s="206" t="str">
        <f>IF(OR(ISBLANK(F218),
AND(
ISBLANK(E218),
NOT(ISNUMBER(E218))
)),
"",
IF(
E218&lt;=Schwierigkeitsstufen!J$3,
Schwierigkeitsstufen!K$3,
Schwierigkeitsstufen!K$2
))</f>
        <v/>
      </c>
    </row>
    <row r="219" spans="1:32" s="50" customFormat="1" ht="15" x14ac:dyDescent="0.2">
      <c r="A219" s="46"/>
      <c r="B219" s="46"/>
      <c r="C219" s="48"/>
      <c r="D219" s="48"/>
      <c r="E219" s="47"/>
      <c r="F219" s="48"/>
      <c r="G219" s="48"/>
      <c r="H219" s="170" t="str">
        <f>IF(ISBLANK(G219)," ",IF(LOOKUP(G219,MannschaftsNrListe,Mannschaften!B$4:B$53)&lt;&gt;0,LOOKUP(G219,MannschaftsNrListe,Mannschaften!B$4:B$53),""))</f>
        <v xml:space="preserve"> </v>
      </c>
      <c r="I219" s="48"/>
      <c r="J219" s="48"/>
      <c r="K219" s="48"/>
      <c r="L219" s="48"/>
      <c r="M219" s="48"/>
      <c r="N219" s="48"/>
      <c r="O219" s="48"/>
      <c r="P219" s="48"/>
      <c r="Q219" s="48"/>
      <c r="R219" s="48"/>
      <c r="S219" s="48"/>
      <c r="T219" s="48"/>
      <c r="U219" s="48"/>
      <c r="V219" s="48"/>
      <c r="W219" s="48"/>
      <c r="X219" s="48"/>
      <c r="Y219" s="48"/>
      <c r="Z219" s="48"/>
      <c r="AA219" s="49"/>
      <c r="AB219" s="142">
        <f t="shared" si="7"/>
        <v>0</v>
      </c>
      <c r="AC219" s="142">
        <f>IF(NOT(ISBLANK(F219)),LOOKUP(F219,EWKNrListe,Übersicht!D$11:D$26),0)</f>
        <v>0</v>
      </c>
      <c r="AD219" s="142">
        <f>IF(AND(NOT(ISBLANK(G219)),ISNUMBER(H219)),LOOKUP(H219,WKNrListe,Übersicht!I$11:I$26),)</f>
        <v>0</v>
      </c>
      <c r="AE219" s="216" t="str">
        <f t="shared" si="6"/>
        <v/>
      </c>
      <c r="AF219" s="206" t="str">
        <f>IF(OR(ISBLANK(F219),
AND(
ISBLANK(E219),
NOT(ISNUMBER(E219))
)),
"",
IF(
E219&lt;=Schwierigkeitsstufen!J$3,
Schwierigkeitsstufen!K$3,
Schwierigkeitsstufen!K$2
))</f>
        <v/>
      </c>
    </row>
    <row r="220" spans="1:32" s="50" customFormat="1" ht="15" x14ac:dyDescent="0.2">
      <c r="A220" s="46"/>
      <c r="B220" s="46"/>
      <c r="C220" s="48"/>
      <c r="D220" s="48"/>
      <c r="E220" s="47"/>
      <c r="F220" s="48"/>
      <c r="G220" s="48"/>
      <c r="H220" s="170" t="str">
        <f>IF(ISBLANK(G220)," ",IF(LOOKUP(G220,MannschaftsNrListe,Mannschaften!B$4:B$53)&lt;&gt;0,LOOKUP(G220,MannschaftsNrListe,Mannschaften!B$4:B$53),""))</f>
        <v xml:space="preserve"> </v>
      </c>
      <c r="I220" s="48"/>
      <c r="J220" s="48"/>
      <c r="K220" s="48"/>
      <c r="L220" s="48"/>
      <c r="M220" s="48"/>
      <c r="N220" s="48"/>
      <c r="O220" s="48"/>
      <c r="P220" s="48"/>
      <c r="Q220" s="48"/>
      <c r="R220" s="48"/>
      <c r="S220" s="48"/>
      <c r="T220" s="48"/>
      <c r="U220" s="48"/>
      <c r="V220" s="48"/>
      <c r="W220" s="48"/>
      <c r="X220" s="48"/>
      <c r="Y220" s="48"/>
      <c r="Z220" s="48"/>
      <c r="AA220" s="49"/>
      <c r="AB220" s="142">
        <f t="shared" si="7"/>
        <v>0</v>
      </c>
      <c r="AC220" s="142">
        <f>IF(NOT(ISBLANK(F220)),LOOKUP(F220,EWKNrListe,Übersicht!D$11:D$26),0)</f>
        <v>0</v>
      </c>
      <c r="AD220" s="142">
        <f>IF(AND(NOT(ISBLANK(G220)),ISNUMBER(H220)),LOOKUP(H220,WKNrListe,Übersicht!I$11:I$26),)</f>
        <v>0</v>
      </c>
      <c r="AE220" s="216" t="str">
        <f t="shared" si="6"/>
        <v/>
      </c>
      <c r="AF220" s="206" t="str">
        <f>IF(OR(ISBLANK(F220),
AND(
ISBLANK(E220),
NOT(ISNUMBER(E220))
)),
"",
IF(
E220&lt;=Schwierigkeitsstufen!J$3,
Schwierigkeitsstufen!K$3,
Schwierigkeitsstufen!K$2
))</f>
        <v/>
      </c>
    </row>
    <row r="221" spans="1:32" s="50" customFormat="1" ht="15" x14ac:dyDescent="0.2">
      <c r="A221" s="46"/>
      <c r="B221" s="46"/>
      <c r="C221" s="48"/>
      <c r="D221" s="48"/>
      <c r="E221" s="47"/>
      <c r="F221" s="48"/>
      <c r="G221" s="48"/>
      <c r="H221" s="170" t="str">
        <f>IF(ISBLANK(G221)," ",IF(LOOKUP(G221,MannschaftsNrListe,Mannschaften!B$4:B$53)&lt;&gt;0,LOOKUP(G221,MannschaftsNrListe,Mannschaften!B$4:B$53),""))</f>
        <v xml:space="preserve"> </v>
      </c>
      <c r="I221" s="48"/>
      <c r="J221" s="48"/>
      <c r="K221" s="48"/>
      <c r="L221" s="48"/>
      <c r="M221" s="48"/>
      <c r="N221" s="48"/>
      <c r="O221" s="48"/>
      <c r="P221" s="48"/>
      <c r="Q221" s="48"/>
      <c r="R221" s="48"/>
      <c r="S221" s="48"/>
      <c r="T221" s="48"/>
      <c r="U221" s="48"/>
      <c r="V221" s="48"/>
      <c r="W221" s="48"/>
      <c r="X221" s="48"/>
      <c r="Y221" s="48"/>
      <c r="Z221" s="48"/>
      <c r="AA221" s="49"/>
      <c r="AB221" s="142">
        <f t="shared" si="7"/>
        <v>0</v>
      </c>
      <c r="AC221" s="142">
        <f>IF(NOT(ISBLANK(F221)),LOOKUP(F221,EWKNrListe,Übersicht!D$11:D$26),0)</f>
        <v>0</v>
      </c>
      <c r="AD221" s="142">
        <f>IF(AND(NOT(ISBLANK(G221)),ISNUMBER(H221)),LOOKUP(H221,WKNrListe,Übersicht!I$11:I$26),)</f>
        <v>0</v>
      </c>
      <c r="AE221" s="216" t="str">
        <f t="shared" si="6"/>
        <v/>
      </c>
      <c r="AF221" s="206" t="str">
        <f>IF(OR(ISBLANK(F221),
AND(
ISBLANK(E221),
NOT(ISNUMBER(E221))
)),
"",
IF(
E221&lt;=Schwierigkeitsstufen!J$3,
Schwierigkeitsstufen!K$3,
Schwierigkeitsstufen!K$2
))</f>
        <v/>
      </c>
    </row>
    <row r="222" spans="1:32" s="50" customFormat="1" ht="15" x14ac:dyDescent="0.2">
      <c r="A222" s="46"/>
      <c r="B222" s="46"/>
      <c r="C222" s="48"/>
      <c r="D222" s="48"/>
      <c r="E222" s="47"/>
      <c r="F222" s="48"/>
      <c r="G222" s="48"/>
      <c r="H222" s="170" t="str">
        <f>IF(ISBLANK(G222)," ",IF(LOOKUP(G222,MannschaftsNrListe,Mannschaften!B$4:B$53)&lt;&gt;0,LOOKUP(G222,MannschaftsNrListe,Mannschaften!B$4:B$53),""))</f>
        <v xml:space="preserve"> </v>
      </c>
      <c r="I222" s="48"/>
      <c r="J222" s="48"/>
      <c r="K222" s="48"/>
      <c r="L222" s="48"/>
      <c r="M222" s="48"/>
      <c r="N222" s="48"/>
      <c r="O222" s="48"/>
      <c r="P222" s="48"/>
      <c r="Q222" s="48"/>
      <c r="R222" s="48"/>
      <c r="S222" s="48"/>
      <c r="T222" s="48"/>
      <c r="U222" s="48"/>
      <c r="V222" s="48"/>
      <c r="W222" s="48"/>
      <c r="X222" s="48"/>
      <c r="Y222" s="48"/>
      <c r="Z222" s="48"/>
      <c r="AA222" s="49"/>
      <c r="AB222" s="142">
        <f t="shared" si="7"/>
        <v>0</v>
      </c>
      <c r="AC222" s="142">
        <f>IF(NOT(ISBLANK(F222)),LOOKUP(F222,EWKNrListe,Übersicht!D$11:D$26),0)</f>
        <v>0</v>
      </c>
      <c r="AD222" s="142">
        <f>IF(AND(NOT(ISBLANK(G222)),ISNUMBER(H222)),LOOKUP(H222,WKNrListe,Übersicht!I$11:I$26),)</f>
        <v>0</v>
      </c>
      <c r="AE222" s="216" t="str">
        <f t="shared" si="6"/>
        <v/>
      </c>
      <c r="AF222" s="206" t="str">
        <f>IF(OR(ISBLANK(F222),
AND(
ISBLANK(E222),
NOT(ISNUMBER(E222))
)),
"",
IF(
E222&lt;=Schwierigkeitsstufen!J$3,
Schwierigkeitsstufen!K$3,
Schwierigkeitsstufen!K$2
))</f>
        <v/>
      </c>
    </row>
    <row r="223" spans="1:32" s="50" customFormat="1" ht="15" x14ac:dyDescent="0.2">
      <c r="A223" s="46"/>
      <c r="B223" s="46"/>
      <c r="C223" s="48"/>
      <c r="D223" s="48"/>
      <c r="E223" s="47"/>
      <c r="F223" s="48"/>
      <c r="G223" s="48"/>
      <c r="H223" s="170" t="str">
        <f>IF(ISBLANK(G223)," ",IF(LOOKUP(G223,MannschaftsNrListe,Mannschaften!B$4:B$53)&lt;&gt;0,LOOKUP(G223,MannschaftsNrListe,Mannschaften!B$4:B$53),""))</f>
        <v xml:space="preserve"> </v>
      </c>
      <c r="I223" s="48"/>
      <c r="J223" s="48"/>
      <c r="K223" s="48"/>
      <c r="L223" s="48"/>
      <c r="M223" s="48"/>
      <c r="N223" s="48"/>
      <c r="O223" s="48"/>
      <c r="P223" s="48"/>
      <c r="Q223" s="48"/>
      <c r="R223" s="48"/>
      <c r="S223" s="48"/>
      <c r="T223" s="48"/>
      <c r="U223" s="48"/>
      <c r="V223" s="48"/>
      <c r="W223" s="48"/>
      <c r="X223" s="48"/>
      <c r="Y223" s="48"/>
      <c r="Z223" s="48"/>
      <c r="AA223" s="49"/>
      <c r="AB223" s="142">
        <f t="shared" si="7"/>
        <v>0</v>
      </c>
      <c r="AC223" s="142">
        <f>IF(NOT(ISBLANK(F223)),LOOKUP(F223,EWKNrListe,Übersicht!D$11:D$26),0)</f>
        <v>0</v>
      </c>
      <c r="AD223" s="142">
        <f>IF(AND(NOT(ISBLANK(G223)),ISNUMBER(H223)),LOOKUP(H223,WKNrListe,Übersicht!I$11:I$26),)</f>
        <v>0</v>
      </c>
      <c r="AE223" s="216" t="str">
        <f t="shared" si="6"/>
        <v/>
      </c>
      <c r="AF223" s="206" t="str">
        <f>IF(OR(ISBLANK(F223),
AND(
ISBLANK(E223),
NOT(ISNUMBER(E223))
)),
"",
IF(
E223&lt;=Schwierigkeitsstufen!J$3,
Schwierigkeitsstufen!K$3,
Schwierigkeitsstufen!K$2
))</f>
        <v/>
      </c>
    </row>
    <row r="224" spans="1:32" s="50" customFormat="1" ht="15" x14ac:dyDescent="0.2">
      <c r="A224" s="46"/>
      <c r="B224" s="46"/>
      <c r="C224" s="48"/>
      <c r="D224" s="48"/>
      <c r="E224" s="47"/>
      <c r="F224" s="48"/>
      <c r="G224" s="48"/>
      <c r="H224" s="170" t="str">
        <f>IF(ISBLANK(G224)," ",IF(LOOKUP(G224,MannschaftsNrListe,Mannschaften!B$4:B$53)&lt;&gt;0,LOOKUP(G224,MannschaftsNrListe,Mannschaften!B$4:B$53),""))</f>
        <v xml:space="preserve"> </v>
      </c>
      <c r="I224" s="48"/>
      <c r="J224" s="48"/>
      <c r="K224" s="48"/>
      <c r="L224" s="48"/>
      <c r="M224" s="48"/>
      <c r="N224" s="48"/>
      <c r="O224" s="48"/>
      <c r="P224" s="48"/>
      <c r="Q224" s="48"/>
      <c r="R224" s="48"/>
      <c r="S224" s="48"/>
      <c r="T224" s="48"/>
      <c r="U224" s="48"/>
      <c r="V224" s="48"/>
      <c r="W224" s="48"/>
      <c r="X224" s="48"/>
      <c r="Y224" s="48"/>
      <c r="Z224" s="48"/>
      <c r="AA224" s="49"/>
      <c r="AB224" s="142">
        <f t="shared" si="7"/>
        <v>0</v>
      </c>
      <c r="AC224" s="142">
        <f>IF(NOT(ISBLANK(F224)),LOOKUP(F224,EWKNrListe,Übersicht!D$11:D$26),0)</f>
        <v>0</v>
      </c>
      <c r="AD224" s="142">
        <f>IF(AND(NOT(ISBLANK(G224)),ISNUMBER(H224)),LOOKUP(H224,WKNrListe,Übersicht!I$11:I$26),)</f>
        <v>0</v>
      </c>
      <c r="AE224" s="216" t="str">
        <f t="shared" si="6"/>
        <v/>
      </c>
      <c r="AF224" s="206" t="str">
        <f>IF(OR(ISBLANK(F224),
AND(
ISBLANK(E224),
NOT(ISNUMBER(E224))
)),
"",
IF(
E224&lt;=Schwierigkeitsstufen!J$3,
Schwierigkeitsstufen!K$3,
Schwierigkeitsstufen!K$2
))</f>
        <v/>
      </c>
    </row>
    <row r="225" spans="1:32" s="50" customFormat="1" ht="15" x14ac:dyDescent="0.2">
      <c r="A225" s="46"/>
      <c r="B225" s="46"/>
      <c r="C225" s="48"/>
      <c r="D225" s="48"/>
      <c r="E225" s="47"/>
      <c r="F225" s="48"/>
      <c r="G225" s="48"/>
      <c r="H225" s="170" t="str">
        <f>IF(ISBLANK(G225)," ",IF(LOOKUP(G225,MannschaftsNrListe,Mannschaften!B$4:B$53)&lt;&gt;0,LOOKUP(G225,MannschaftsNrListe,Mannschaften!B$4:B$53),""))</f>
        <v xml:space="preserve"> </v>
      </c>
      <c r="I225" s="48"/>
      <c r="J225" s="48"/>
      <c r="K225" s="48"/>
      <c r="L225" s="48"/>
      <c r="M225" s="48"/>
      <c r="N225" s="48"/>
      <c r="O225" s="48"/>
      <c r="P225" s="48"/>
      <c r="Q225" s="48"/>
      <c r="R225" s="48"/>
      <c r="S225" s="48"/>
      <c r="T225" s="48"/>
      <c r="U225" s="48"/>
      <c r="V225" s="48"/>
      <c r="W225" s="48"/>
      <c r="X225" s="48"/>
      <c r="Y225" s="48"/>
      <c r="Z225" s="48"/>
      <c r="AA225" s="49"/>
      <c r="AB225" s="142">
        <f t="shared" si="7"/>
        <v>0</v>
      </c>
      <c r="AC225" s="142">
        <f>IF(NOT(ISBLANK(F225)),LOOKUP(F225,EWKNrListe,Übersicht!D$11:D$26),0)</f>
        <v>0</v>
      </c>
      <c r="AD225" s="142">
        <f>IF(AND(NOT(ISBLANK(G225)),ISNUMBER(H225)),LOOKUP(H225,WKNrListe,Übersicht!I$11:I$26),)</f>
        <v>0</v>
      </c>
      <c r="AE225" s="216" t="str">
        <f t="shared" si="6"/>
        <v/>
      </c>
      <c r="AF225" s="206" t="str">
        <f>IF(OR(ISBLANK(F225),
AND(
ISBLANK(E225),
NOT(ISNUMBER(E225))
)),
"",
IF(
E225&lt;=Schwierigkeitsstufen!J$3,
Schwierigkeitsstufen!K$3,
Schwierigkeitsstufen!K$2
))</f>
        <v/>
      </c>
    </row>
    <row r="226" spans="1:32" s="50" customFormat="1" ht="15" x14ac:dyDescent="0.2">
      <c r="A226" s="46"/>
      <c r="B226" s="46"/>
      <c r="C226" s="48"/>
      <c r="D226" s="48"/>
      <c r="E226" s="47"/>
      <c r="F226" s="48"/>
      <c r="G226" s="48"/>
      <c r="H226" s="170" t="str">
        <f>IF(ISBLANK(G226)," ",IF(LOOKUP(G226,MannschaftsNrListe,Mannschaften!B$4:B$53)&lt;&gt;0,LOOKUP(G226,MannschaftsNrListe,Mannschaften!B$4:B$53),""))</f>
        <v xml:space="preserve"> </v>
      </c>
      <c r="I226" s="48"/>
      <c r="J226" s="48"/>
      <c r="K226" s="48"/>
      <c r="L226" s="48"/>
      <c r="M226" s="48"/>
      <c r="N226" s="48"/>
      <c r="O226" s="48"/>
      <c r="P226" s="48"/>
      <c r="Q226" s="48"/>
      <c r="R226" s="48"/>
      <c r="S226" s="48"/>
      <c r="T226" s="48"/>
      <c r="U226" s="48"/>
      <c r="V226" s="48"/>
      <c r="W226" s="48"/>
      <c r="X226" s="48"/>
      <c r="Y226" s="48"/>
      <c r="Z226" s="48"/>
      <c r="AA226" s="49"/>
      <c r="AB226" s="142">
        <f t="shared" si="7"/>
        <v>0</v>
      </c>
      <c r="AC226" s="142">
        <f>IF(NOT(ISBLANK(F226)),LOOKUP(F226,EWKNrListe,Übersicht!D$11:D$26),0)</f>
        <v>0</v>
      </c>
      <c r="AD226" s="142">
        <f>IF(AND(NOT(ISBLANK(G226)),ISNUMBER(H226)),LOOKUP(H226,WKNrListe,Übersicht!I$11:I$26),)</f>
        <v>0</v>
      </c>
      <c r="AE226" s="216" t="str">
        <f t="shared" si="6"/>
        <v/>
      </c>
      <c r="AF226" s="206" t="str">
        <f>IF(OR(ISBLANK(F226),
AND(
ISBLANK(E226),
NOT(ISNUMBER(E226))
)),
"",
IF(
E226&lt;=Schwierigkeitsstufen!J$3,
Schwierigkeitsstufen!K$3,
Schwierigkeitsstufen!K$2
))</f>
        <v/>
      </c>
    </row>
    <row r="227" spans="1:32" s="50" customFormat="1" ht="15" x14ac:dyDescent="0.2">
      <c r="A227" s="46"/>
      <c r="B227" s="46"/>
      <c r="C227" s="48"/>
      <c r="D227" s="48"/>
      <c r="E227" s="47"/>
      <c r="F227" s="48"/>
      <c r="G227" s="48"/>
      <c r="H227" s="170" t="str">
        <f>IF(ISBLANK(G227)," ",IF(LOOKUP(G227,MannschaftsNrListe,Mannschaften!B$4:B$53)&lt;&gt;0,LOOKUP(G227,MannschaftsNrListe,Mannschaften!B$4:B$53),""))</f>
        <v xml:space="preserve"> </v>
      </c>
      <c r="I227" s="48"/>
      <c r="J227" s="48"/>
      <c r="K227" s="48"/>
      <c r="L227" s="48"/>
      <c r="M227" s="48"/>
      <c r="N227" s="48"/>
      <c r="O227" s="48"/>
      <c r="P227" s="48"/>
      <c r="Q227" s="48"/>
      <c r="R227" s="48"/>
      <c r="S227" s="48"/>
      <c r="T227" s="48"/>
      <c r="U227" s="48"/>
      <c r="V227" s="48"/>
      <c r="W227" s="48"/>
      <c r="X227" s="48"/>
      <c r="Y227" s="48"/>
      <c r="Z227" s="48"/>
      <c r="AA227" s="49"/>
      <c r="AB227" s="142">
        <f t="shared" si="7"/>
        <v>0</v>
      </c>
      <c r="AC227" s="142">
        <f>IF(NOT(ISBLANK(F227)),LOOKUP(F227,EWKNrListe,Übersicht!D$11:D$26),0)</f>
        <v>0</v>
      </c>
      <c r="AD227" s="142">
        <f>IF(AND(NOT(ISBLANK(G227)),ISNUMBER(H227)),LOOKUP(H227,WKNrListe,Übersicht!I$11:I$26),)</f>
        <v>0</v>
      </c>
      <c r="AE227" s="216" t="str">
        <f t="shared" si="6"/>
        <v/>
      </c>
      <c r="AF227" s="206" t="str">
        <f>IF(OR(ISBLANK(F227),
AND(
ISBLANK(E227),
NOT(ISNUMBER(E227))
)),
"",
IF(
E227&lt;=Schwierigkeitsstufen!J$3,
Schwierigkeitsstufen!K$3,
Schwierigkeitsstufen!K$2
))</f>
        <v/>
      </c>
    </row>
    <row r="228" spans="1:32" s="50" customFormat="1" ht="15" x14ac:dyDescent="0.2">
      <c r="A228" s="46"/>
      <c r="B228" s="46"/>
      <c r="C228" s="48"/>
      <c r="D228" s="48"/>
      <c r="E228" s="47"/>
      <c r="F228" s="48"/>
      <c r="G228" s="48"/>
      <c r="H228" s="170" t="str">
        <f>IF(ISBLANK(G228)," ",IF(LOOKUP(G228,MannschaftsNrListe,Mannschaften!B$4:B$53)&lt;&gt;0,LOOKUP(G228,MannschaftsNrListe,Mannschaften!B$4:B$53),""))</f>
        <v xml:space="preserve"> </v>
      </c>
      <c r="I228" s="48"/>
      <c r="J228" s="48"/>
      <c r="K228" s="48"/>
      <c r="L228" s="48"/>
      <c r="M228" s="48"/>
      <c r="N228" s="48"/>
      <c r="O228" s="48"/>
      <c r="P228" s="48"/>
      <c r="Q228" s="48"/>
      <c r="R228" s="48"/>
      <c r="S228" s="48"/>
      <c r="T228" s="48"/>
      <c r="U228" s="48"/>
      <c r="V228" s="48"/>
      <c r="W228" s="48"/>
      <c r="X228" s="48"/>
      <c r="Y228" s="48"/>
      <c r="Z228" s="48"/>
      <c r="AA228" s="49"/>
      <c r="AB228" s="142">
        <f t="shared" si="7"/>
        <v>0</v>
      </c>
      <c r="AC228" s="142">
        <f>IF(NOT(ISBLANK(F228)),LOOKUP(F228,EWKNrListe,Übersicht!D$11:D$26),0)</f>
        <v>0</v>
      </c>
      <c r="AD228" s="142">
        <f>IF(AND(NOT(ISBLANK(G228)),ISNUMBER(H228)),LOOKUP(H228,WKNrListe,Übersicht!I$11:I$26),)</f>
        <v>0</v>
      </c>
      <c r="AE228" s="216" t="str">
        <f t="shared" si="6"/>
        <v/>
      </c>
      <c r="AF228" s="206" t="str">
        <f>IF(OR(ISBLANK(F228),
AND(
ISBLANK(E228),
NOT(ISNUMBER(E228))
)),
"",
IF(
E228&lt;=Schwierigkeitsstufen!J$3,
Schwierigkeitsstufen!K$3,
Schwierigkeitsstufen!K$2
))</f>
        <v/>
      </c>
    </row>
    <row r="229" spans="1:32" s="50" customFormat="1" ht="15" x14ac:dyDescent="0.2">
      <c r="A229" s="46"/>
      <c r="B229" s="46"/>
      <c r="C229" s="48"/>
      <c r="D229" s="48"/>
      <c r="E229" s="47"/>
      <c r="F229" s="48"/>
      <c r="G229" s="48"/>
      <c r="H229" s="170" t="str">
        <f>IF(ISBLANK(G229)," ",IF(LOOKUP(G229,MannschaftsNrListe,Mannschaften!B$4:B$53)&lt;&gt;0,LOOKUP(G229,MannschaftsNrListe,Mannschaften!B$4:B$53),""))</f>
        <v xml:space="preserve"> </v>
      </c>
      <c r="I229" s="48"/>
      <c r="J229" s="48"/>
      <c r="K229" s="48"/>
      <c r="L229" s="48"/>
      <c r="M229" s="48"/>
      <c r="N229" s="48"/>
      <c r="O229" s="48"/>
      <c r="P229" s="48"/>
      <c r="Q229" s="48"/>
      <c r="R229" s="48"/>
      <c r="S229" s="48"/>
      <c r="T229" s="48"/>
      <c r="U229" s="48"/>
      <c r="V229" s="48"/>
      <c r="W229" s="48"/>
      <c r="X229" s="48"/>
      <c r="Y229" s="48"/>
      <c r="Z229" s="48"/>
      <c r="AA229" s="49"/>
      <c r="AB229" s="142">
        <f t="shared" si="7"/>
        <v>0</v>
      </c>
      <c r="AC229" s="142">
        <f>IF(NOT(ISBLANK(F229)),LOOKUP(F229,EWKNrListe,Übersicht!D$11:D$26),0)</f>
        <v>0</v>
      </c>
      <c r="AD229" s="142">
        <f>IF(AND(NOT(ISBLANK(G229)),ISNUMBER(H229)),LOOKUP(H229,WKNrListe,Übersicht!I$11:I$26),)</f>
        <v>0</v>
      </c>
      <c r="AE229" s="216" t="str">
        <f t="shared" si="6"/>
        <v/>
      </c>
      <c r="AF229" s="206" t="str">
        <f>IF(OR(ISBLANK(F229),
AND(
ISBLANK(E229),
NOT(ISNUMBER(E229))
)),
"",
IF(
E229&lt;=Schwierigkeitsstufen!J$3,
Schwierigkeitsstufen!K$3,
Schwierigkeitsstufen!K$2
))</f>
        <v/>
      </c>
    </row>
    <row r="230" spans="1:32" s="50" customFormat="1" ht="15" x14ac:dyDescent="0.2">
      <c r="A230" s="46"/>
      <c r="B230" s="46"/>
      <c r="C230" s="48"/>
      <c r="D230" s="48"/>
      <c r="E230" s="47"/>
      <c r="F230" s="48"/>
      <c r="G230" s="48"/>
      <c r="H230" s="170" t="str">
        <f>IF(ISBLANK(G230)," ",IF(LOOKUP(G230,MannschaftsNrListe,Mannschaften!B$4:B$53)&lt;&gt;0,LOOKUP(G230,MannschaftsNrListe,Mannschaften!B$4:B$53),""))</f>
        <v xml:space="preserve"> </v>
      </c>
      <c r="I230" s="48"/>
      <c r="J230" s="48"/>
      <c r="K230" s="48"/>
      <c r="L230" s="48"/>
      <c r="M230" s="48"/>
      <c r="N230" s="48"/>
      <c r="O230" s="48"/>
      <c r="P230" s="48"/>
      <c r="Q230" s="48"/>
      <c r="R230" s="48"/>
      <c r="S230" s="48"/>
      <c r="T230" s="48"/>
      <c r="U230" s="48"/>
      <c r="V230" s="48"/>
      <c r="W230" s="48"/>
      <c r="X230" s="48"/>
      <c r="Y230" s="48"/>
      <c r="Z230" s="48"/>
      <c r="AA230" s="49"/>
      <c r="AB230" s="142">
        <f t="shared" si="7"/>
        <v>0</v>
      </c>
      <c r="AC230" s="142">
        <f>IF(NOT(ISBLANK(F230)),LOOKUP(F230,EWKNrListe,Übersicht!D$11:D$26),0)</f>
        <v>0</v>
      </c>
      <c r="AD230" s="142">
        <f>IF(AND(NOT(ISBLANK(G230)),ISNUMBER(H230)),LOOKUP(H230,WKNrListe,Übersicht!I$11:I$26),)</f>
        <v>0</v>
      </c>
      <c r="AE230" s="216" t="str">
        <f t="shared" si="6"/>
        <v/>
      </c>
      <c r="AF230" s="206" t="str">
        <f>IF(OR(ISBLANK(F230),
AND(
ISBLANK(E230),
NOT(ISNUMBER(E230))
)),
"",
IF(
E230&lt;=Schwierigkeitsstufen!J$3,
Schwierigkeitsstufen!K$3,
Schwierigkeitsstufen!K$2
))</f>
        <v/>
      </c>
    </row>
    <row r="231" spans="1:32" s="50" customFormat="1" ht="15" x14ac:dyDescent="0.2">
      <c r="A231" s="46"/>
      <c r="B231" s="46"/>
      <c r="C231" s="48"/>
      <c r="D231" s="48"/>
      <c r="E231" s="47"/>
      <c r="F231" s="48"/>
      <c r="G231" s="48"/>
      <c r="H231" s="170" t="str">
        <f>IF(ISBLANK(G231)," ",IF(LOOKUP(G231,MannschaftsNrListe,Mannschaften!B$4:B$53)&lt;&gt;0,LOOKUP(G231,MannschaftsNrListe,Mannschaften!B$4:B$53),""))</f>
        <v xml:space="preserve"> </v>
      </c>
      <c r="I231" s="48"/>
      <c r="J231" s="48"/>
      <c r="K231" s="48"/>
      <c r="L231" s="48"/>
      <c r="M231" s="48"/>
      <c r="N231" s="48"/>
      <c r="O231" s="48"/>
      <c r="P231" s="48"/>
      <c r="Q231" s="48"/>
      <c r="R231" s="48"/>
      <c r="S231" s="48"/>
      <c r="T231" s="48"/>
      <c r="U231" s="48"/>
      <c r="V231" s="48"/>
      <c r="W231" s="48"/>
      <c r="X231" s="48"/>
      <c r="Y231" s="48"/>
      <c r="Z231" s="48"/>
      <c r="AA231" s="49"/>
      <c r="AB231" s="142">
        <f t="shared" si="7"/>
        <v>0</v>
      </c>
      <c r="AC231" s="142">
        <f>IF(NOT(ISBLANK(F231)),LOOKUP(F231,EWKNrListe,Übersicht!D$11:D$26),0)</f>
        <v>0</v>
      </c>
      <c r="AD231" s="142">
        <f>IF(AND(NOT(ISBLANK(G231)),ISNUMBER(H231)),LOOKUP(H231,WKNrListe,Übersicht!I$11:I$26),)</f>
        <v>0</v>
      </c>
      <c r="AE231" s="216" t="str">
        <f t="shared" si="6"/>
        <v/>
      </c>
      <c r="AF231" s="206" t="str">
        <f>IF(OR(ISBLANK(F231),
AND(
ISBLANK(E231),
NOT(ISNUMBER(E231))
)),
"",
IF(
E231&lt;=Schwierigkeitsstufen!J$3,
Schwierigkeitsstufen!K$3,
Schwierigkeitsstufen!K$2
))</f>
        <v/>
      </c>
    </row>
    <row r="232" spans="1:32" s="50" customFormat="1" ht="15" x14ac:dyDescent="0.2">
      <c r="A232" s="46"/>
      <c r="B232" s="46"/>
      <c r="C232" s="48"/>
      <c r="D232" s="48"/>
      <c r="E232" s="47"/>
      <c r="F232" s="48"/>
      <c r="G232" s="48"/>
      <c r="H232" s="170" t="str">
        <f>IF(ISBLANK(G232)," ",IF(LOOKUP(G232,MannschaftsNrListe,Mannschaften!B$4:B$53)&lt;&gt;0,LOOKUP(G232,MannschaftsNrListe,Mannschaften!B$4:B$53),""))</f>
        <v xml:space="preserve"> </v>
      </c>
      <c r="I232" s="48"/>
      <c r="J232" s="48"/>
      <c r="K232" s="48"/>
      <c r="L232" s="48"/>
      <c r="M232" s="48"/>
      <c r="N232" s="48"/>
      <c r="O232" s="48"/>
      <c r="P232" s="48"/>
      <c r="Q232" s="48"/>
      <c r="R232" s="48"/>
      <c r="S232" s="48"/>
      <c r="T232" s="48"/>
      <c r="U232" s="48"/>
      <c r="V232" s="48"/>
      <c r="W232" s="48"/>
      <c r="X232" s="48"/>
      <c r="Y232" s="48"/>
      <c r="Z232" s="48"/>
      <c r="AA232" s="49"/>
      <c r="AB232" s="142">
        <f t="shared" si="7"/>
        <v>0</v>
      </c>
      <c r="AC232" s="142">
        <f>IF(NOT(ISBLANK(F232)),LOOKUP(F232,EWKNrListe,Übersicht!D$11:D$26),0)</f>
        <v>0</v>
      </c>
      <c r="AD232" s="142">
        <f>IF(AND(NOT(ISBLANK(G232)),ISNUMBER(H232)),LOOKUP(H232,WKNrListe,Übersicht!I$11:I$26),)</f>
        <v>0</v>
      </c>
      <c r="AE232" s="216" t="str">
        <f t="shared" si="6"/>
        <v/>
      </c>
      <c r="AF232" s="206" t="str">
        <f>IF(OR(ISBLANK(F232),
AND(
ISBLANK(E232),
NOT(ISNUMBER(E232))
)),
"",
IF(
E232&lt;=Schwierigkeitsstufen!J$3,
Schwierigkeitsstufen!K$3,
Schwierigkeitsstufen!K$2
))</f>
        <v/>
      </c>
    </row>
    <row r="233" spans="1:32" s="50" customFormat="1" ht="15" x14ac:dyDescent="0.2">
      <c r="A233" s="46"/>
      <c r="B233" s="46"/>
      <c r="C233" s="48"/>
      <c r="D233" s="48"/>
      <c r="E233" s="47"/>
      <c r="F233" s="48"/>
      <c r="G233" s="48"/>
      <c r="H233" s="170" t="str">
        <f>IF(ISBLANK(G233)," ",IF(LOOKUP(G233,MannschaftsNrListe,Mannschaften!B$4:B$53)&lt;&gt;0,LOOKUP(G233,MannschaftsNrListe,Mannschaften!B$4:B$53),""))</f>
        <v xml:space="preserve"> </v>
      </c>
      <c r="I233" s="48"/>
      <c r="J233" s="48"/>
      <c r="K233" s="48"/>
      <c r="L233" s="48"/>
      <c r="M233" s="48"/>
      <c r="N233" s="48"/>
      <c r="O233" s="48"/>
      <c r="P233" s="48"/>
      <c r="Q233" s="48"/>
      <c r="R233" s="48"/>
      <c r="S233" s="48"/>
      <c r="T233" s="48"/>
      <c r="U233" s="48"/>
      <c r="V233" s="48"/>
      <c r="W233" s="48"/>
      <c r="X233" s="48"/>
      <c r="Y233" s="48"/>
      <c r="Z233" s="48"/>
      <c r="AA233" s="49"/>
      <c r="AB233" s="142">
        <f t="shared" si="7"/>
        <v>0</v>
      </c>
      <c r="AC233" s="142">
        <f>IF(NOT(ISBLANK(F233)),LOOKUP(F233,EWKNrListe,Übersicht!D$11:D$26),0)</f>
        <v>0</v>
      </c>
      <c r="AD233" s="142">
        <f>IF(AND(NOT(ISBLANK(G233)),ISNUMBER(H233)),LOOKUP(H233,WKNrListe,Übersicht!I$11:I$26),)</f>
        <v>0</v>
      </c>
      <c r="AE233" s="216" t="str">
        <f t="shared" si="6"/>
        <v/>
      </c>
      <c r="AF233" s="206" t="str">
        <f>IF(OR(ISBLANK(F233),
AND(
ISBLANK(E233),
NOT(ISNUMBER(E233))
)),
"",
IF(
E233&lt;=Schwierigkeitsstufen!J$3,
Schwierigkeitsstufen!K$3,
Schwierigkeitsstufen!K$2
))</f>
        <v/>
      </c>
    </row>
    <row r="234" spans="1:32" s="50" customFormat="1" ht="15" x14ac:dyDescent="0.2">
      <c r="A234" s="46"/>
      <c r="B234" s="46"/>
      <c r="C234" s="48"/>
      <c r="D234" s="48"/>
      <c r="E234" s="47"/>
      <c r="F234" s="48"/>
      <c r="G234" s="48"/>
      <c r="H234" s="170" t="str">
        <f>IF(ISBLANK(G234)," ",IF(LOOKUP(G234,MannschaftsNrListe,Mannschaften!B$4:B$53)&lt;&gt;0,LOOKUP(G234,MannschaftsNrListe,Mannschaften!B$4:B$53),""))</f>
        <v xml:space="preserve"> </v>
      </c>
      <c r="I234" s="48"/>
      <c r="J234" s="48"/>
      <c r="K234" s="48"/>
      <c r="L234" s="48"/>
      <c r="M234" s="48"/>
      <c r="N234" s="48"/>
      <c r="O234" s="48"/>
      <c r="P234" s="48"/>
      <c r="Q234" s="48"/>
      <c r="R234" s="48"/>
      <c r="S234" s="48"/>
      <c r="T234" s="48"/>
      <c r="U234" s="48"/>
      <c r="V234" s="48"/>
      <c r="W234" s="48"/>
      <c r="X234" s="48"/>
      <c r="Y234" s="48"/>
      <c r="Z234" s="48"/>
      <c r="AA234" s="49"/>
      <c r="AB234" s="142">
        <f t="shared" si="7"/>
        <v>0</v>
      </c>
      <c r="AC234" s="142">
        <f>IF(NOT(ISBLANK(F234)),LOOKUP(F234,EWKNrListe,Übersicht!D$11:D$26),0)</f>
        <v>0</v>
      </c>
      <c r="AD234" s="142">
        <f>IF(AND(NOT(ISBLANK(G234)),ISNUMBER(H234)),LOOKUP(H234,WKNrListe,Übersicht!I$11:I$26),)</f>
        <v>0</v>
      </c>
      <c r="AE234" s="216" t="str">
        <f t="shared" si="6"/>
        <v/>
      </c>
      <c r="AF234" s="206" t="str">
        <f>IF(OR(ISBLANK(F234),
AND(
ISBLANK(E234),
NOT(ISNUMBER(E234))
)),
"",
IF(
E234&lt;=Schwierigkeitsstufen!J$3,
Schwierigkeitsstufen!K$3,
Schwierigkeitsstufen!K$2
))</f>
        <v/>
      </c>
    </row>
    <row r="235" spans="1:32" s="50" customFormat="1" ht="15" x14ac:dyDescent="0.2">
      <c r="A235" s="46"/>
      <c r="B235" s="46"/>
      <c r="C235" s="48"/>
      <c r="D235" s="48"/>
      <c r="E235" s="47"/>
      <c r="F235" s="48"/>
      <c r="G235" s="48"/>
      <c r="H235" s="170" t="str">
        <f>IF(ISBLANK(G235)," ",IF(LOOKUP(G235,MannschaftsNrListe,Mannschaften!B$4:B$53)&lt;&gt;0,LOOKUP(G235,MannschaftsNrListe,Mannschaften!B$4:B$53),""))</f>
        <v xml:space="preserve"> </v>
      </c>
      <c r="I235" s="48"/>
      <c r="J235" s="48"/>
      <c r="K235" s="48"/>
      <c r="L235" s="48"/>
      <c r="M235" s="48"/>
      <c r="N235" s="48"/>
      <c r="O235" s="48"/>
      <c r="P235" s="48"/>
      <c r="Q235" s="48"/>
      <c r="R235" s="48"/>
      <c r="S235" s="48"/>
      <c r="T235" s="48"/>
      <c r="U235" s="48"/>
      <c r="V235" s="48"/>
      <c r="W235" s="48"/>
      <c r="X235" s="48"/>
      <c r="Y235" s="48"/>
      <c r="Z235" s="48"/>
      <c r="AA235" s="49"/>
      <c r="AB235" s="142">
        <f t="shared" si="7"/>
        <v>0</v>
      </c>
      <c r="AC235" s="142">
        <f>IF(NOT(ISBLANK(F235)),LOOKUP(F235,EWKNrListe,Übersicht!D$11:D$26),0)</f>
        <v>0</v>
      </c>
      <c r="AD235" s="142">
        <f>IF(AND(NOT(ISBLANK(G235)),ISNUMBER(H235)),LOOKUP(H235,WKNrListe,Übersicht!I$11:I$26),)</f>
        <v>0</v>
      </c>
      <c r="AE235" s="216" t="str">
        <f t="shared" si="6"/>
        <v/>
      </c>
      <c r="AF235" s="206" t="str">
        <f>IF(OR(ISBLANK(F235),
AND(
ISBLANK(E235),
NOT(ISNUMBER(E235))
)),
"",
IF(
E235&lt;=Schwierigkeitsstufen!J$3,
Schwierigkeitsstufen!K$3,
Schwierigkeitsstufen!K$2
))</f>
        <v/>
      </c>
    </row>
    <row r="236" spans="1:32" s="50" customFormat="1" ht="15" x14ac:dyDescent="0.2">
      <c r="A236" s="46"/>
      <c r="B236" s="46"/>
      <c r="C236" s="48"/>
      <c r="D236" s="48"/>
      <c r="E236" s="47"/>
      <c r="F236" s="48"/>
      <c r="G236" s="48"/>
      <c r="H236" s="170" t="str">
        <f>IF(ISBLANK(G236)," ",IF(LOOKUP(G236,MannschaftsNrListe,Mannschaften!B$4:B$53)&lt;&gt;0,LOOKUP(G236,MannschaftsNrListe,Mannschaften!B$4:B$53),""))</f>
        <v xml:space="preserve"> </v>
      </c>
      <c r="I236" s="48"/>
      <c r="J236" s="48"/>
      <c r="K236" s="48"/>
      <c r="L236" s="48"/>
      <c r="M236" s="48"/>
      <c r="N236" s="48"/>
      <c r="O236" s="48"/>
      <c r="P236" s="48"/>
      <c r="Q236" s="48"/>
      <c r="R236" s="48"/>
      <c r="S236" s="48"/>
      <c r="T236" s="48"/>
      <c r="U236" s="48"/>
      <c r="V236" s="48"/>
      <c r="W236" s="48"/>
      <c r="X236" s="48"/>
      <c r="Y236" s="48"/>
      <c r="Z236" s="48"/>
      <c r="AA236" s="49"/>
      <c r="AB236" s="142">
        <f t="shared" si="7"/>
        <v>0</v>
      </c>
      <c r="AC236" s="142">
        <f>IF(NOT(ISBLANK(F236)),LOOKUP(F236,EWKNrListe,Übersicht!D$11:D$26),0)</f>
        <v>0</v>
      </c>
      <c r="AD236" s="142">
        <f>IF(AND(NOT(ISBLANK(G236)),ISNUMBER(H236)),LOOKUP(H236,WKNrListe,Übersicht!I$11:I$26),)</f>
        <v>0</v>
      </c>
      <c r="AE236" s="216" t="str">
        <f t="shared" si="6"/>
        <v/>
      </c>
      <c r="AF236" s="206" t="str">
        <f>IF(OR(ISBLANK(F236),
AND(
ISBLANK(E236),
NOT(ISNUMBER(E236))
)),
"",
IF(
E236&lt;=Schwierigkeitsstufen!J$3,
Schwierigkeitsstufen!K$3,
Schwierigkeitsstufen!K$2
))</f>
        <v/>
      </c>
    </row>
    <row r="237" spans="1:32" s="50" customFormat="1" ht="15" x14ac:dyDescent="0.2">
      <c r="A237" s="46"/>
      <c r="B237" s="46"/>
      <c r="C237" s="48"/>
      <c r="D237" s="48"/>
      <c r="E237" s="47"/>
      <c r="F237" s="48"/>
      <c r="G237" s="48"/>
      <c r="H237" s="170" t="str">
        <f>IF(ISBLANK(G237)," ",IF(LOOKUP(G237,MannschaftsNrListe,Mannschaften!B$4:B$53)&lt;&gt;0,LOOKUP(G237,MannschaftsNrListe,Mannschaften!B$4:B$53),""))</f>
        <v xml:space="preserve"> </v>
      </c>
      <c r="I237" s="48"/>
      <c r="J237" s="48"/>
      <c r="K237" s="48"/>
      <c r="L237" s="48"/>
      <c r="M237" s="48"/>
      <c r="N237" s="48"/>
      <c r="O237" s="48"/>
      <c r="P237" s="48"/>
      <c r="Q237" s="48"/>
      <c r="R237" s="48"/>
      <c r="S237" s="48"/>
      <c r="T237" s="48"/>
      <c r="U237" s="48"/>
      <c r="V237" s="48"/>
      <c r="W237" s="48"/>
      <c r="X237" s="48"/>
      <c r="Y237" s="48"/>
      <c r="Z237" s="48"/>
      <c r="AA237" s="49"/>
      <c r="AB237" s="142">
        <f t="shared" si="7"/>
        <v>0</v>
      </c>
      <c r="AC237" s="142">
        <f>IF(NOT(ISBLANK(F237)),LOOKUP(F237,EWKNrListe,Übersicht!D$11:D$26),0)</f>
        <v>0</v>
      </c>
      <c r="AD237" s="142">
        <f>IF(AND(NOT(ISBLANK(G237)),ISNUMBER(H237)),LOOKUP(H237,WKNrListe,Übersicht!I$11:I$26),)</f>
        <v>0</v>
      </c>
      <c r="AE237" s="216" t="str">
        <f t="shared" si="6"/>
        <v/>
      </c>
      <c r="AF237" s="206" t="str">
        <f>IF(OR(ISBLANK(F237),
AND(
ISBLANK(E237),
NOT(ISNUMBER(E237))
)),
"",
IF(
E237&lt;=Schwierigkeitsstufen!J$3,
Schwierigkeitsstufen!K$3,
Schwierigkeitsstufen!K$2
))</f>
        <v/>
      </c>
    </row>
    <row r="238" spans="1:32" s="50" customFormat="1" ht="15" x14ac:dyDescent="0.2">
      <c r="A238" s="46"/>
      <c r="B238" s="46"/>
      <c r="C238" s="48"/>
      <c r="D238" s="48"/>
      <c r="E238" s="47"/>
      <c r="F238" s="48"/>
      <c r="G238" s="48"/>
      <c r="H238" s="170" t="str">
        <f>IF(ISBLANK(G238)," ",IF(LOOKUP(G238,MannschaftsNrListe,Mannschaften!B$4:B$53)&lt;&gt;0,LOOKUP(G238,MannschaftsNrListe,Mannschaften!B$4:B$53),""))</f>
        <v xml:space="preserve"> </v>
      </c>
      <c r="I238" s="48"/>
      <c r="J238" s="48"/>
      <c r="K238" s="48"/>
      <c r="L238" s="48"/>
      <c r="M238" s="48"/>
      <c r="N238" s="48"/>
      <c r="O238" s="48"/>
      <c r="P238" s="48"/>
      <c r="Q238" s="48"/>
      <c r="R238" s="48"/>
      <c r="S238" s="48"/>
      <c r="T238" s="48"/>
      <c r="U238" s="48"/>
      <c r="V238" s="48"/>
      <c r="W238" s="48"/>
      <c r="X238" s="48"/>
      <c r="Y238" s="48"/>
      <c r="Z238" s="48"/>
      <c r="AA238" s="49"/>
      <c r="AB238" s="142">
        <f t="shared" si="7"/>
        <v>0</v>
      </c>
      <c r="AC238" s="142">
        <f>IF(NOT(ISBLANK(F238)),LOOKUP(F238,EWKNrListe,Übersicht!D$11:D$26),0)</f>
        <v>0</v>
      </c>
      <c r="AD238" s="142">
        <f>IF(AND(NOT(ISBLANK(G238)),ISNUMBER(H238)),LOOKUP(H238,WKNrListe,Übersicht!I$11:I$26),)</f>
        <v>0</v>
      </c>
      <c r="AE238" s="216" t="str">
        <f t="shared" si="6"/>
        <v/>
      </c>
      <c r="AF238" s="206" t="str">
        <f>IF(OR(ISBLANK(F238),
AND(
ISBLANK(E238),
NOT(ISNUMBER(E238))
)),
"",
IF(
E238&lt;=Schwierigkeitsstufen!J$3,
Schwierigkeitsstufen!K$3,
Schwierigkeitsstufen!K$2
))</f>
        <v/>
      </c>
    </row>
    <row r="239" spans="1:32" s="50" customFormat="1" ht="15" x14ac:dyDescent="0.2">
      <c r="A239" s="46"/>
      <c r="B239" s="46"/>
      <c r="C239" s="48"/>
      <c r="D239" s="48"/>
      <c r="E239" s="47"/>
      <c r="F239" s="48"/>
      <c r="G239" s="48"/>
      <c r="H239" s="170" t="str">
        <f>IF(ISBLANK(G239)," ",IF(LOOKUP(G239,MannschaftsNrListe,Mannschaften!B$4:B$53)&lt;&gt;0,LOOKUP(G239,MannschaftsNrListe,Mannschaften!B$4:B$53),""))</f>
        <v xml:space="preserve"> </v>
      </c>
      <c r="I239" s="48"/>
      <c r="J239" s="48"/>
      <c r="K239" s="48"/>
      <c r="L239" s="48"/>
      <c r="M239" s="48"/>
      <c r="N239" s="48"/>
      <c r="O239" s="48"/>
      <c r="P239" s="48"/>
      <c r="Q239" s="48"/>
      <c r="R239" s="48"/>
      <c r="S239" s="48"/>
      <c r="T239" s="48"/>
      <c r="U239" s="48"/>
      <c r="V239" s="48"/>
      <c r="W239" s="48"/>
      <c r="X239" s="48"/>
      <c r="Y239" s="48"/>
      <c r="Z239" s="48"/>
      <c r="AA239" s="49"/>
      <c r="AB239" s="142">
        <f t="shared" si="7"/>
        <v>0</v>
      </c>
      <c r="AC239" s="142">
        <f>IF(NOT(ISBLANK(F239)),LOOKUP(F239,EWKNrListe,Übersicht!D$11:D$26),0)</f>
        <v>0</v>
      </c>
      <c r="AD239" s="142">
        <f>IF(AND(NOT(ISBLANK(G239)),ISNUMBER(H239)),LOOKUP(H239,WKNrListe,Übersicht!I$11:I$26),)</f>
        <v>0</v>
      </c>
      <c r="AE239" s="216" t="str">
        <f t="shared" si="6"/>
        <v/>
      </c>
      <c r="AF239" s="206" t="str">
        <f>IF(OR(ISBLANK(F239),
AND(
ISBLANK(E239),
NOT(ISNUMBER(E239))
)),
"",
IF(
E239&lt;=Schwierigkeitsstufen!J$3,
Schwierigkeitsstufen!K$3,
Schwierigkeitsstufen!K$2
))</f>
        <v/>
      </c>
    </row>
    <row r="240" spans="1:32" s="50" customFormat="1" ht="15" x14ac:dyDescent="0.2">
      <c r="A240" s="46"/>
      <c r="B240" s="46"/>
      <c r="C240" s="48"/>
      <c r="D240" s="48"/>
      <c r="E240" s="47"/>
      <c r="F240" s="48"/>
      <c r="G240" s="48"/>
      <c r="H240" s="170" t="str">
        <f>IF(ISBLANK(G240)," ",IF(LOOKUP(G240,MannschaftsNrListe,Mannschaften!B$4:B$53)&lt;&gt;0,LOOKUP(G240,MannschaftsNrListe,Mannschaften!B$4:B$53),""))</f>
        <v xml:space="preserve"> </v>
      </c>
      <c r="I240" s="48"/>
      <c r="J240" s="48"/>
      <c r="K240" s="48"/>
      <c r="L240" s="48"/>
      <c r="M240" s="48"/>
      <c r="N240" s="48"/>
      <c r="O240" s="48"/>
      <c r="P240" s="48"/>
      <c r="Q240" s="48"/>
      <c r="R240" s="48"/>
      <c r="S240" s="48"/>
      <c r="T240" s="48"/>
      <c r="U240" s="48"/>
      <c r="V240" s="48"/>
      <c r="W240" s="48"/>
      <c r="X240" s="48"/>
      <c r="Y240" s="48"/>
      <c r="Z240" s="48"/>
      <c r="AA240" s="49"/>
      <c r="AB240" s="142">
        <f t="shared" si="7"/>
        <v>0</v>
      </c>
      <c r="AC240" s="142">
        <f>IF(NOT(ISBLANK(F240)),LOOKUP(F240,EWKNrListe,Übersicht!D$11:D$26),0)</f>
        <v>0</v>
      </c>
      <c r="AD240" s="142">
        <f>IF(AND(NOT(ISBLANK(G240)),ISNUMBER(H240)),LOOKUP(H240,WKNrListe,Übersicht!I$11:I$26),)</f>
        <v>0</v>
      </c>
      <c r="AE240" s="216" t="str">
        <f t="shared" si="6"/>
        <v/>
      </c>
      <c r="AF240" s="206" t="str">
        <f>IF(OR(ISBLANK(F240),
AND(
ISBLANK(E240),
NOT(ISNUMBER(E240))
)),
"",
IF(
E240&lt;=Schwierigkeitsstufen!J$3,
Schwierigkeitsstufen!K$3,
Schwierigkeitsstufen!K$2
))</f>
        <v/>
      </c>
    </row>
    <row r="241" spans="1:32" s="50" customFormat="1" ht="15" x14ac:dyDescent="0.2">
      <c r="A241" s="46"/>
      <c r="B241" s="46"/>
      <c r="C241" s="48"/>
      <c r="D241" s="48"/>
      <c r="E241" s="47"/>
      <c r="F241" s="48"/>
      <c r="G241" s="48"/>
      <c r="H241" s="170" t="str">
        <f>IF(ISBLANK(G241)," ",IF(LOOKUP(G241,MannschaftsNrListe,Mannschaften!B$4:B$53)&lt;&gt;0,LOOKUP(G241,MannschaftsNrListe,Mannschaften!B$4:B$53),""))</f>
        <v xml:space="preserve"> </v>
      </c>
      <c r="I241" s="48"/>
      <c r="J241" s="48"/>
      <c r="K241" s="48"/>
      <c r="L241" s="48"/>
      <c r="M241" s="48"/>
      <c r="N241" s="48"/>
      <c r="O241" s="48"/>
      <c r="P241" s="48"/>
      <c r="Q241" s="48"/>
      <c r="R241" s="48"/>
      <c r="S241" s="48"/>
      <c r="T241" s="48"/>
      <c r="U241" s="48"/>
      <c r="V241" s="48"/>
      <c r="W241" s="48"/>
      <c r="X241" s="48"/>
      <c r="Y241" s="48"/>
      <c r="Z241" s="48"/>
      <c r="AA241" s="49"/>
      <c r="AB241" s="142">
        <f t="shared" si="7"/>
        <v>0</v>
      </c>
      <c r="AC241" s="142">
        <f>IF(NOT(ISBLANK(F241)),LOOKUP(F241,EWKNrListe,Übersicht!D$11:D$26),0)</f>
        <v>0</v>
      </c>
      <c r="AD241" s="142">
        <f>IF(AND(NOT(ISBLANK(G241)),ISNUMBER(H241)),LOOKUP(H241,WKNrListe,Übersicht!I$11:I$26),)</f>
        <v>0</v>
      </c>
      <c r="AE241" s="216" t="str">
        <f t="shared" si="6"/>
        <v/>
      </c>
      <c r="AF241" s="206" t="str">
        <f>IF(OR(ISBLANK(F241),
AND(
ISBLANK(E241),
NOT(ISNUMBER(E241))
)),
"",
IF(
E241&lt;=Schwierigkeitsstufen!J$3,
Schwierigkeitsstufen!K$3,
Schwierigkeitsstufen!K$2
))</f>
        <v/>
      </c>
    </row>
    <row r="242" spans="1:32" s="50" customFormat="1" ht="15" x14ac:dyDescent="0.2">
      <c r="A242" s="46"/>
      <c r="B242" s="46"/>
      <c r="C242" s="48"/>
      <c r="D242" s="48"/>
      <c r="E242" s="47"/>
      <c r="F242" s="48"/>
      <c r="G242" s="48"/>
      <c r="H242" s="170" t="str">
        <f>IF(ISBLANK(G242)," ",IF(LOOKUP(G242,MannschaftsNrListe,Mannschaften!B$4:B$53)&lt;&gt;0,LOOKUP(G242,MannschaftsNrListe,Mannschaften!B$4:B$53),""))</f>
        <v xml:space="preserve"> </v>
      </c>
      <c r="I242" s="48"/>
      <c r="J242" s="48"/>
      <c r="K242" s="48"/>
      <c r="L242" s="48"/>
      <c r="M242" s="48"/>
      <c r="N242" s="48"/>
      <c r="O242" s="48"/>
      <c r="P242" s="48"/>
      <c r="Q242" s="48"/>
      <c r="R242" s="48"/>
      <c r="S242" s="48"/>
      <c r="T242" s="48"/>
      <c r="U242" s="48"/>
      <c r="V242" s="48"/>
      <c r="W242" s="48"/>
      <c r="X242" s="48"/>
      <c r="Y242" s="48"/>
      <c r="Z242" s="48"/>
      <c r="AA242" s="49"/>
      <c r="AB242" s="142">
        <f t="shared" si="7"/>
        <v>0</v>
      </c>
      <c r="AC242" s="142">
        <f>IF(NOT(ISBLANK(F242)),LOOKUP(F242,EWKNrListe,Übersicht!D$11:D$26),0)</f>
        <v>0</v>
      </c>
      <c r="AD242" s="142">
        <f>IF(AND(NOT(ISBLANK(G242)),ISNUMBER(H242)),LOOKUP(H242,WKNrListe,Übersicht!I$11:I$26),)</f>
        <v>0</v>
      </c>
      <c r="AE242" s="216" t="str">
        <f t="shared" si="6"/>
        <v/>
      </c>
      <c r="AF242" s="206" t="str">
        <f>IF(OR(ISBLANK(F242),
AND(
ISBLANK(E242),
NOT(ISNUMBER(E242))
)),
"",
IF(
E242&lt;=Schwierigkeitsstufen!J$3,
Schwierigkeitsstufen!K$3,
Schwierigkeitsstufen!K$2
))</f>
        <v/>
      </c>
    </row>
    <row r="243" spans="1:32" s="50" customFormat="1" ht="15" x14ac:dyDescent="0.2">
      <c r="A243" s="46"/>
      <c r="B243" s="46"/>
      <c r="C243" s="48"/>
      <c r="D243" s="48"/>
      <c r="E243" s="47"/>
      <c r="F243" s="48"/>
      <c r="G243" s="48"/>
      <c r="H243" s="170" t="str">
        <f>IF(ISBLANK(G243)," ",IF(LOOKUP(G243,MannschaftsNrListe,Mannschaften!B$4:B$53)&lt;&gt;0,LOOKUP(G243,MannschaftsNrListe,Mannschaften!B$4:B$53),""))</f>
        <v xml:space="preserve"> </v>
      </c>
      <c r="I243" s="48"/>
      <c r="J243" s="48"/>
      <c r="K243" s="48"/>
      <c r="L243" s="48"/>
      <c r="M243" s="48"/>
      <c r="N243" s="48"/>
      <c r="O243" s="48"/>
      <c r="P243" s="48"/>
      <c r="Q243" s="48"/>
      <c r="R243" s="48"/>
      <c r="S243" s="48"/>
      <c r="T243" s="48"/>
      <c r="U243" s="48"/>
      <c r="V243" s="48"/>
      <c r="W243" s="48"/>
      <c r="X243" s="48"/>
      <c r="Y243" s="48"/>
      <c r="Z243" s="48"/>
      <c r="AA243" s="49"/>
      <c r="AB243" s="142">
        <f t="shared" si="7"/>
        <v>0</v>
      </c>
      <c r="AC243" s="142">
        <f>IF(NOT(ISBLANK(F243)),LOOKUP(F243,EWKNrListe,Übersicht!D$11:D$26),0)</f>
        <v>0</v>
      </c>
      <c r="AD243" s="142">
        <f>IF(AND(NOT(ISBLANK(G243)),ISNUMBER(H243)),LOOKUP(H243,WKNrListe,Übersicht!I$11:I$26),)</f>
        <v>0</v>
      </c>
      <c r="AE243" s="216" t="str">
        <f t="shared" si="6"/>
        <v/>
      </c>
      <c r="AF243" s="206" t="str">
        <f>IF(OR(ISBLANK(F243),
AND(
ISBLANK(E243),
NOT(ISNUMBER(E243))
)),
"",
IF(
E243&lt;=Schwierigkeitsstufen!J$3,
Schwierigkeitsstufen!K$3,
Schwierigkeitsstufen!K$2
))</f>
        <v/>
      </c>
    </row>
    <row r="244" spans="1:32" s="50" customFormat="1" ht="15" x14ac:dyDescent="0.2">
      <c r="A244" s="46"/>
      <c r="B244" s="46"/>
      <c r="C244" s="48"/>
      <c r="D244" s="48"/>
      <c r="E244" s="47"/>
      <c r="F244" s="48"/>
      <c r="G244" s="48"/>
      <c r="H244" s="170" t="str">
        <f>IF(ISBLANK(G244)," ",IF(LOOKUP(G244,MannschaftsNrListe,Mannschaften!B$4:B$53)&lt;&gt;0,LOOKUP(G244,MannschaftsNrListe,Mannschaften!B$4:B$53),""))</f>
        <v xml:space="preserve"> </v>
      </c>
      <c r="I244" s="48"/>
      <c r="J244" s="48"/>
      <c r="K244" s="48"/>
      <c r="L244" s="48"/>
      <c r="M244" s="48"/>
      <c r="N244" s="48"/>
      <c r="O244" s="48"/>
      <c r="P244" s="48"/>
      <c r="Q244" s="48"/>
      <c r="R244" s="48"/>
      <c r="S244" s="48"/>
      <c r="T244" s="48"/>
      <c r="U244" s="48"/>
      <c r="V244" s="48"/>
      <c r="W244" s="48"/>
      <c r="X244" s="48"/>
      <c r="Y244" s="48"/>
      <c r="Z244" s="48"/>
      <c r="AA244" s="49"/>
      <c r="AB244" s="142">
        <f t="shared" si="7"/>
        <v>0</v>
      </c>
      <c r="AC244" s="142">
        <f>IF(NOT(ISBLANK(F244)),LOOKUP(F244,EWKNrListe,Übersicht!D$11:D$26),0)</f>
        <v>0</v>
      </c>
      <c r="AD244" s="142">
        <f>IF(AND(NOT(ISBLANK(G244)),ISNUMBER(H244)),LOOKUP(H244,WKNrListe,Übersicht!I$11:I$26),)</f>
        <v>0</v>
      </c>
      <c r="AE244" s="216" t="str">
        <f t="shared" si="6"/>
        <v/>
      </c>
      <c r="AF244" s="206" t="str">
        <f>IF(OR(ISBLANK(F244),
AND(
ISBLANK(E244),
NOT(ISNUMBER(E244))
)),
"",
IF(
E244&lt;=Schwierigkeitsstufen!J$3,
Schwierigkeitsstufen!K$3,
Schwierigkeitsstufen!K$2
))</f>
        <v/>
      </c>
    </row>
    <row r="245" spans="1:32" s="50" customFormat="1" ht="15" x14ac:dyDescent="0.2">
      <c r="A245" s="46"/>
      <c r="B245" s="46"/>
      <c r="C245" s="48"/>
      <c r="D245" s="48"/>
      <c r="E245" s="47"/>
      <c r="F245" s="48"/>
      <c r="G245" s="48"/>
      <c r="H245" s="170" t="str">
        <f>IF(ISBLANK(G245)," ",IF(LOOKUP(G245,MannschaftsNrListe,Mannschaften!B$4:B$53)&lt;&gt;0,LOOKUP(G245,MannschaftsNrListe,Mannschaften!B$4:B$53),""))</f>
        <v xml:space="preserve"> </v>
      </c>
      <c r="I245" s="48"/>
      <c r="J245" s="48"/>
      <c r="K245" s="48"/>
      <c r="L245" s="48"/>
      <c r="M245" s="48"/>
      <c r="N245" s="48"/>
      <c r="O245" s="48"/>
      <c r="P245" s="48"/>
      <c r="Q245" s="48"/>
      <c r="R245" s="48"/>
      <c r="S245" s="48"/>
      <c r="T245" s="48"/>
      <c r="U245" s="48"/>
      <c r="V245" s="48"/>
      <c r="W245" s="48"/>
      <c r="X245" s="48"/>
      <c r="Y245" s="48"/>
      <c r="Z245" s="48"/>
      <c r="AA245" s="49"/>
      <c r="AB245" s="142">
        <f t="shared" si="7"/>
        <v>0</v>
      </c>
      <c r="AC245" s="142">
        <f>IF(NOT(ISBLANK(F245)),LOOKUP(F245,EWKNrListe,Übersicht!D$11:D$26),0)</f>
        <v>0</v>
      </c>
      <c r="AD245" s="142">
        <f>IF(AND(NOT(ISBLANK(G245)),ISNUMBER(H245)),LOOKUP(H245,WKNrListe,Übersicht!I$11:I$26),)</f>
        <v>0</v>
      </c>
      <c r="AE245" s="216" t="str">
        <f t="shared" si="6"/>
        <v/>
      </c>
      <c r="AF245" s="206" t="str">
        <f>IF(OR(ISBLANK(F245),
AND(
ISBLANK(E245),
NOT(ISNUMBER(E245))
)),
"",
IF(
E245&lt;=Schwierigkeitsstufen!J$3,
Schwierigkeitsstufen!K$3,
Schwierigkeitsstufen!K$2
))</f>
        <v/>
      </c>
    </row>
    <row r="246" spans="1:32" s="50" customFormat="1" ht="15" x14ac:dyDescent="0.2">
      <c r="A246" s="46"/>
      <c r="B246" s="46"/>
      <c r="C246" s="48"/>
      <c r="D246" s="48"/>
      <c r="E246" s="47"/>
      <c r="F246" s="48"/>
      <c r="G246" s="48"/>
      <c r="H246" s="170" t="str">
        <f>IF(ISBLANK(G246)," ",IF(LOOKUP(G246,MannschaftsNrListe,Mannschaften!B$4:B$53)&lt;&gt;0,LOOKUP(G246,MannschaftsNrListe,Mannschaften!B$4:B$53),""))</f>
        <v xml:space="preserve"> </v>
      </c>
      <c r="I246" s="48"/>
      <c r="J246" s="48"/>
      <c r="K246" s="48"/>
      <c r="L246" s="48"/>
      <c r="M246" s="48"/>
      <c r="N246" s="48"/>
      <c r="O246" s="48"/>
      <c r="P246" s="48"/>
      <c r="Q246" s="48"/>
      <c r="R246" s="48"/>
      <c r="S246" s="48"/>
      <c r="T246" s="48"/>
      <c r="U246" s="48"/>
      <c r="V246" s="48"/>
      <c r="W246" s="48"/>
      <c r="X246" s="48"/>
      <c r="Y246" s="48"/>
      <c r="Z246" s="48"/>
      <c r="AA246" s="49"/>
      <c r="AB246" s="142">
        <f t="shared" si="7"/>
        <v>0</v>
      </c>
      <c r="AC246" s="142">
        <f>IF(NOT(ISBLANK(F246)),LOOKUP(F246,EWKNrListe,Übersicht!D$11:D$26),0)</f>
        <v>0</v>
      </c>
      <c r="AD246" s="142">
        <f>IF(AND(NOT(ISBLANK(G246)),ISNUMBER(H246)),LOOKUP(H246,WKNrListe,Übersicht!I$11:I$26),)</f>
        <v>0</v>
      </c>
      <c r="AE246" s="216" t="str">
        <f t="shared" si="6"/>
        <v/>
      </c>
      <c r="AF246" s="206" t="str">
        <f>IF(OR(ISBLANK(F246),
AND(
ISBLANK(E246),
NOT(ISNUMBER(E246))
)),
"",
IF(
E246&lt;=Schwierigkeitsstufen!J$3,
Schwierigkeitsstufen!K$3,
Schwierigkeitsstufen!K$2
))</f>
        <v/>
      </c>
    </row>
    <row r="247" spans="1:32" s="50" customFormat="1" ht="15" x14ac:dyDescent="0.2">
      <c r="A247" s="46"/>
      <c r="B247" s="46"/>
      <c r="C247" s="48"/>
      <c r="D247" s="48"/>
      <c r="E247" s="47"/>
      <c r="F247" s="48"/>
      <c r="G247" s="48"/>
      <c r="H247" s="170" t="str">
        <f>IF(ISBLANK(G247)," ",IF(LOOKUP(G247,MannschaftsNrListe,Mannschaften!B$4:B$53)&lt;&gt;0,LOOKUP(G247,MannschaftsNrListe,Mannschaften!B$4:B$53),""))</f>
        <v xml:space="preserve"> </v>
      </c>
      <c r="I247" s="48"/>
      <c r="J247" s="48"/>
      <c r="K247" s="48"/>
      <c r="L247" s="48"/>
      <c r="M247" s="48"/>
      <c r="N247" s="48"/>
      <c r="O247" s="48"/>
      <c r="P247" s="48"/>
      <c r="Q247" s="48"/>
      <c r="R247" s="48"/>
      <c r="S247" s="48"/>
      <c r="T247" s="48"/>
      <c r="U247" s="48"/>
      <c r="V247" s="48"/>
      <c r="W247" s="48"/>
      <c r="X247" s="48"/>
      <c r="Y247" s="48"/>
      <c r="Z247" s="48"/>
      <c r="AA247" s="49"/>
      <c r="AB247" s="142">
        <f t="shared" si="7"/>
        <v>0</v>
      </c>
      <c r="AC247" s="142">
        <f>IF(NOT(ISBLANK(F247)),LOOKUP(F247,EWKNrListe,Übersicht!D$11:D$26),0)</f>
        <v>0</v>
      </c>
      <c r="AD247" s="142">
        <f>IF(AND(NOT(ISBLANK(G247)),ISNUMBER(H247)),LOOKUP(H247,WKNrListe,Übersicht!I$11:I$26),)</f>
        <v>0</v>
      </c>
      <c r="AE247" s="216" t="str">
        <f t="shared" si="6"/>
        <v/>
      </c>
      <c r="AF247" s="206" t="str">
        <f>IF(OR(ISBLANK(F247),
AND(
ISBLANK(E247),
NOT(ISNUMBER(E247))
)),
"",
IF(
E247&lt;=Schwierigkeitsstufen!J$3,
Schwierigkeitsstufen!K$3,
Schwierigkeitsstufen!K$2
))</f>
        <v/>
      </c>
    </row>
    <row r="248" spans="1:32" s="50" customFormat="1" ht="15" x14ac:dyDescent="0.2">
      <c r="A248" s="46"/>
      <c r="B248" s="46"/>
      <c r="C248" s="48"/>
      <c r="D248" s="48"/>
      <c r="E248" s="47"/>
      <c r="F248" s="48"/>
      <c r="G248" s="48"/>
      <c r="H248" s="170" t="str">
        <f>IF(ISBLANK(G248)," ",IF(LOOKUP(G248,MannschaftsNrListe,Mannschaften!B$4:B$53)&lt;&gt;0,LOOKUP(G248,MannschaftsNrListe,Mannschaften!B$4:B$53),""))</f>
        <v xml:space="preserve"> </v>
      </c>
      <c r="I248" s="48"/>
      <c r="J248" s="48"/>
      <c r="K248" s="48"/>
      <c r="L248" s="48"/>
      <c r="M248" s="48"/>
      <c r="N248" s="48"/>
      <c r="O248" s="48"/>
      <c r="P248" s="48"/>
      <c r="Q248" s="48"/>
      <c r="R248" s="48"/>
      <c r="S248" s="48"/>
      <c r="T248" s="48"/>
      <c r="U248" s="48"/>
      <c r="V248" s="48"/>
      <c r="W248" s="48"/>
      <c r="X248" s="48"/>
      <c r="Y248" s="48"/>
      <c r="Z248" s="48"/>
      <c r="AA248" s="49"/>
      <c r="AB248" s="142">
        <f t="shared" si="7"/>
        <v>0</v>
      </c>
      <c r="AC248" s="142">
        <f>IF(NOT(ISBLANK(F248)),LOOKUP(F248,EWKNrListe,Übersicht!D$11:D$26),0)</f>
        <v>0</v>
      </c>
      <c r="AD248" s="142">
        <f>IF(AND(NOT(ISBLANK(G248)),ISNUMBER(H248)),LOOKUP(H248,WKNrListe,Übersicht!I$11:I$26),)</f>
        <v>0</v>
      </c>
      <c r="AE248" s="216" t="str">
        <f t="shared" si="6"/>
        <v/>
      </c>
      <c r="AF248" s="206" t="str">
        <f>IF(OR(ISBLANK(F248),
AND(
ISBLANK(E248),
NOT(ISNUMBER(E248))
)),
"",
IF(
E248&lt;=Schwierigkeitsstufen!J$3,
Schwierigkeitsstufen!K$3,
Schwierigkeitsstufen!K$2
))</f>
        <v/>
      </c>
    </row>
    <row r="249" spans="1:32" s="50" customFormat="1" ht="15" x14ac:dyDescent="0.2">
      <c r="A249" s="46"/>
      <c r="B249" s="46"/>
      <c r="C249" s="48"/>
      <c r="D249" s="48"/>
      <c r="E249" s="47"/>
      <c r="F249" s="48"/>
      <c r="G249" s="48"/>
      <c r="H249" s="170" t="str">
        <f>IF(ISBLANK(G249)," ",IF(LOOKUP(G249,MannschaftsNrListe,Mannschaften!B$4:B$53)&lt;&gt;0,LOOKUP(G249,MannschaftsNrListe,Mannschaften!B$4:B$53),""))</f>
        <v xml:space="preserve"> </v>
      </c>
      <c r="I249" s="48"/>
      <c r="J249" s="48"/>
      <c r="K249" s="48"/>
      <c r="L249" s="48"/>
      <c r="M249" s="48"/>
      <c r="N249" s="48"/>
      <c r="O249" s="48"/>
      <c r="P249" s="48"/>
      <c r="Q249" s="48"/>
      <c r="R249" s="48"/>
      <c r="S249" s="48"/>
      <c r="T249" s="48"/>
      <c r="U249" s="48"/>
      <c r="V249" s="48"/>
      <c r="W249" s="48"/>
      <c r="X249" s="48"/>
      <c r="Y249" s="48"/>
      <c r="Z249" s="48"/>
      <c r="AA249" s="49"/>
      <c r="AB249" s="142">
        <f t="shared" si="7"/>
        <v>0</v>
      </c>
      <c r="AC249" s="142">
        <f>IF(NOT(ISBLANK(F249)),LOOKUP(F249,EWKNrListe,Übersicht!D$11:D$26),0)</f>
        <v>0</v>
      </c>
      <c r="AD249" s="142">
        <f>IF(AND(NOT(ISBLANK(G249)),ISNUMBER(H249)),LOOKUP(H249,WKNrListe,Übersicht!I$11:I$26),)</f>
        <v>0</v>
      </c>
      <c r="AE249" s="216" t="str">
        <f t="shared" si="6"/>
        <v/>
      </c>
      <c r="AF249" s="206" t="str">
        <f>IF(OR(ISBLANK(F249),
AND(
ISBLANK(E249),
NOT(ISNUMBER(E249))
)),
"",
IF(
E249&lt;=Schwierigkeitsstufen!J$3,
Schwierigkeitsstufen!K$3,
Schwierigkeitsstufen!K$2
))</f>
        <v/>
      </c>
    </row>
    <row r="250" spans="1:32" s="50" customFormat="1" ht="15" x14ac:dyDescent="0.2">
      <c r="A250" s="46"/>
      <c r="B250" s="46"/>
      <c r="C250" s="48"/>
      <c r="D250" s="48"/>
      <c r="E250" s="47"/>
      <c r="F250" s="48"/>
      <c r="G250" s="48"/>
      <c r="H250" s="170" t="str">
        <f>IF(ISBLANK(G250)," ",IF(LOOKUP(G250,MannschaftsNrListe,Mannschaften!B$4:B$53)&lt;&gt;0,LOOKUP(G250,MannschaftsNrListe,Mannschaften!B$4:B$53),""))</f>
        <v xml:space="preserve"> </v>
      </c>
      <c r="I250" s="48"/>
      <c r="J250" s="48"/>
      <c r="K250" s="48"/>
      <c r="L250" s="48"/>
      <c r="M250" s="48"/>
      <c r="N250" s="48"/>
      <c r="O250" s="48"/>
      <c r="P250" s="48"/>
      <c r="Q250" s="48"/>
      <c r="R250" s="48"/>
      <c r="S250" s="48"/>
      <c r="T250" s="48"/>
      <c r="U250" s="48"/>
      <c r="V250" s="48"/>
      <c r="W250" s="48"/>
      <c r="X250" s="48"/>
      <c r="Y250" s="48"/>
      <c r="Z250" s="48"/>
      <c r="AA250" s="49"/>
      <c r="AB250" s="142">
        <f t="shared" si="7"/>
        <v>0</v>
      </c>
      <c r="AC250" s="142">
        <f>IF(NOT(ISBLANK(F250)),LOOKUP(F250,EWKNrListe,Übersicht!D$11:D$26),0)</f>
        <v>0</v>
      </c>
      <c r="AD250" s="142">
        <f>IF(AND(NOT(ISBLANK(G250)),ISNUMBER(H250)),LOOKUP(H250,WKNrListe,Übersicht!I$11:I$26),)</f>
        <v>0</v>
      </c>
      <c r="AE250" s="216" t="str">
        <f t="shared" si="6"/>
        <v/>
      </c>
      <c r="AF250" s="206" t="str">
        <f>IF(OR(ISBLANK(F250),
AND(
ISBLANK(E250),
NOT(ISNUMBER(E250))
)),
"",
IF(
E250&lt;=Schwierigkeitsstufen!J$3,
Schwierigkeitsstufen!K$3,
Schwierigkeitsstufen!K$2
))</f>
        <v/>
      </c>
    </row>
    <row r="251" spans="1:32" s="50" customFormat="1" ht="15" x14ac:dyDescent="0.2">
      <c r="A251" s="46"/>
      <c r="B251" s="46"/>
      <c r="C251" s="48"/>
      <c r="D251" s="48"/>
      <c r="E251" s="47"/>
      <c r="F251" s="48"/>
      <c r="G251" s="48"/>
      <c r="H251" s="170" t="str">
        <f>IF(ISBLANK(G251)," ",IF(LOOKUP(G251,MannschaftsNrListe,Mannschaften!B$4:B$53)&lt;&gt;0,LOOKUP(G251,MannschaftsNrListe,Mannschaften!B$4:B$53),""))</f>
        <v xml:space="preserve"> </v>
      </c>
      <c r="I251" s="48"/>
      <c r="J251" s="48"/>
      <c r="K251" s="48"/>
      <c r="L251" s="48"/>
      <c r="M251" s="48"/>
      <c r="N251" s="48"/>
      <c r="O251" s="48"/>
      <c r="P251" s="48"/>
      <c r="Q251" s="48"/>
      <c r="R251" s="48"/>
      <c r="S251" s="48"/>
      <c r="T251" s="48"/>
      <c r="U251" s="48"/>
      <c r="V251" s="48"/>
      <c r="W251" s="48"/>
      <c r="X251" s="48"/>
      <c r="Y251" s="48"/>
      <c r="Z251" s="48"/>
      <c r="AA251" s="49"/>
      <c r="AB251" s="142">
        <f t="shared" si="7"/>
        <v>0</v>
      </c>
      <c r="AC251" s="142">
        <f>IF(NOT(ISBLANK(F251)),LOOKUP(F251,EWKNrListe,Übersicht!D$11:D$26),0)</f>
        <v>0</v>
      </c>
      <c r="AD251" s="142">
        <f>IF(AND(NOT(ISBLANK(G251)),ISNUMBER(H251)),LOOKUP(H251,WKNrListe,Übersicht!I$11:I$26),)</f>
        <v>0</v>
      </c>
      <c r="AE251" s="216" t="str">
        <f t="shared" si="6"/>
        <v/>
      </c>
      <c r="AF251" s="206" t="str">
        <f>IF(OR(ISBLANK(F251),
AND(
ISBLANK(E251),
NOT(ISNUMBER(E251))
)),
"",
IF(
E251&lt;=Schwierigkeitsstufen!J$3,
Schwierigkeitsstufen!K$3,
Schwierigkeitsstufen!K$2
))</f>
        <v/>
      </c>
    </row>
    <row r="252" spans="1:32" s="50" customFormat="1" ht="15" x14ac:dyDescent="0.2">
      <c r="A252" s="46"/>
      <c r="B252" s="46"/>
      <c r="C252" s="48"/>
      <c r="D252" s="48"/>
      <c r="E252" s="47"/>
      <c r="F252" s="48"/>
      <c r="G252" s="48"/>
      <c r="H252" s="170" t="str">
        <f>IF(ISBLANK(G252)," ",IF(LOOKUP(G252,MannschaftsNrListe,Mannschaften!B$4:B$53)&lt;&gt;0,LOOKUP(G252,MannschaftsNrListe,Mannschaften!B$4:B$53),""))</f>
        <v xml:space="preserve"> </v>
      </c>
      <c r="I252" s="48"/>
      <c r="J252" s="48"/>
      <c r="K252" s="48"/>
      <c r="L252" s="48"/>
      <c r="M252" s="48"/>
      <c r="N252" s="48"/>
      <c r="O252" s="48"/>
      <c r="P252" s="48"/>
      <c r="Q252" s="48"/>
      <c r="R252" s="48"/>
      <c r="S252" s="48"/>
      <c r="T252" s="48"/>
      <c r="U252" s="48"/>
      <c r="V252" s="48"/>
      <c r="W252" s="48"/>
      <c r="X252" s="48"/>
      <c r="Y252" s="48"/>
      <c r="Z252" s="48"/>
      <c r="AA252" s="49"/>
      <c r="AB252" s="142">
        <f t="shared" si="7"/>
        <v>0</v>
      </c>
      <c r="AC252" s="142">
        <f>IF(NOT(ISBLANK(F252)),LOOKUP(F252,EWKNrListe,Übersicht!D$11:D$26),0)</f>
        <v>0</v>
      </c>
      <c r="AD252" s="142">
        <f>IF(AND(NOT(ISBLANK(G252)),ISNUMBER(H252)),LOOKUP(H252,WKNrListe,Übersicht!I$11:I$26),)</f>
        <v>0</v>
      </c>
      <c r="AE252" s="216" t="str">
        <f t="shared" si="6"/>
        <v/>
      </c>
      <c r="AF252" s="206" t="str">
        <f>IF(OR(ISBLANK(F252),
AND(
ISBLANK(E252),
NOT(ISNUMBER(E252))
)),
"",
IF(
E252&lt;=Schwierigkeitsstufen!J$3,
Schwierigkeitsstufen!K$3,
Schwierigkeitsstufen!K$2
))</f>
        <v/>
      </c>
    </row>
    <row r="253" spans="1:32" s="50" customFormat="1" ht="15" x14ac:dyDescent="0.2">
      <c r="A253" s="46"/>
      <c r="B253" s="46"/>
      <c r="C253" s="48"/>
      <c r="D253" s="48"/>
      <c r="E253" s="47"/>
      <c r="F253" s="48"/>
      <c r="G253" s="48"/>
      <c r="H253" s="170" t="str">
        <f>IF(ISBLANK(G253)," ",IF(LOOKUP(G253,MannschaftsNrListe,Mannschaften!B$4:B$53)&lt;&gt;0,LOOKUP(G253,MannschaftsNrListe,Mannschaften!B$4:B$53),""))</f>
        <v xml:space="preserve"> </v>
      </c>
      <c r="I253" s="48"/>
      <c r="J253" s="48"/>
      <c r="K253" s="48"/>
      <c r="L253" s="48"/>
      <c r="M253" s="48"/>
      <c r="N253" s="48"/>
      <c r="O253" s="48"/>
      <c r="P253" s="48"/>
      <c r="Q253" s="48"/>
      <c r="R253" s="48"/>
      <c r="S253" s="48"/>
      <c r="T253" s="48"/>
      <c r="U253" s="48"/>
      <c r="V253" s="48"/>
      <c r="W253" s="48"/>
      <c r="X253" s="48"/>
      <c r="Y253" s="48"/>
      <c r="Z253" s="48"/>
      <c r="AA253" s="49"/>
      <c r="AB253" s="142">
        <f t="shared" si="7"/>
        <v>0</v>
      </c>
      <c r="AC253" s="142">
        <f>IF(NOT(ISBLANK(F253)),LOOKUP(F253,EWKNrListe,Übersicht!D$11:D$26),0)</f>
        <v>0</v>
      </c>
      <c r="AD253" s="142">
        <f>IF(AND(NOT(ISBLANK(G253)),ISNUMBER(H253)),LOOKUP(H253,WKNrListe,Übersicht!I$11:I$26),)</f>
        <v>0</v>
      </c>
      <c r="AE253" s="216" t="str">
        <f t="shared" si="6"/>
        <v/>
      </c>
      <c r="AF253" s="206" t="str">
        <f>IF(OR(ISBLANK(F253),
AND(
ISBLANK(E253),
NOT(ISNUMBER(E253))
)),
"",
IF(
E253&lt;=Schwierigkeitsstufen!J$3,
Schwierigkeitsstufen!K$3,
Schwierigkeitsstufen!K$2
))</f>
        <v/>
      </c>
    </row>
    <row r="254" spans="1:32" s="50" customFormat="1" ht="15" x14ac:dyDescent="0.2">
      <c r="A254" s="46"/>
      <c r="B254" s="46"/>
      <c r="C254" s="48"/>
      <c r="D254" s="48"/>
      <c r="E254" s="47"/>
      <c r="F254" s="48"/>
      <c r="G254" s="48"/>
      <c r="H254" s="170" t="str">
        <f>IF(ISBLANK(G254)," ",IF(LOOKUP(G254,MannschaftsNrListe,Mannschaften!B$4:B$53)&lt;&gt;0,LOOKUP(G254,MannschaftsNrListe,Mannschaften!B$4:B$53),""))</f>
        <v xml:space="preserve"> </v>
      </c>
      <c r="I254" s="48"/>
      <c r="J254" s="48"/>
      <c r="K254" s="48"/>
      <c r="L254" s="48"/>
      <c r="M254" s="48"/>
      <c r="N254" s="48"/>
      <c r="O254" s="48"/>
      <c r="P254" s="48"/>
      <c r="Q254" s="48"/>
      <c r="R254" s="48"/>
      <c r="S254" s="48"/>
      <c r="T254" s="48"/>
      <c r="U254" s="48"/>
      <c r="V254" s="48"/>
      <c r="W254" s="48"/>
      <c r="X254" s="48"/>
      <c r="Y254" s="48"/>
      <c r="Z254" s="48"/>
      <c r="AA254" s="49"/>
      <c r="AB254" s="142">
        <f t="shared" si="7"/>
        <v>0</v>
      </c>
      <c r="AC254" s="142">
        <f>IF(NOT(ISBLANK(F254)),LOOKUP(F254,EWKNrListe,Übersicht!D$11:D$26),0)</f>
        <v>0</v>
      </c>
      <c r="AD254" s="142">
        <f>IF(AND(NOT(ISBLANK(G254)),ISNUMBER(H254)),LOOKUP(H254,WKNrListe,Übersicht!I$11:I$26),)</f>
        <v>0</v>
      </c>
      <c r="AE254" s="216" t="str">
        <f t="shared" si="6"/>
        <v/>
      </c>
      <c r="AF254" s="206" t="str">
        <f>IF(OR(ISBLANK(F254),
AND(
ISBLANK(E254),
NOT(ISNUMBER(E254))
)),
"",
IF(
E254&lt;=Schwierigkeitsstufen!J$3,
Schwierigkeitsstufen!K$3,
Schwierigkeitsstufen!K$2
))</f>
        <v/>
      </c>
    </row>
    <row r="255" spans="1:32" s="50" customFormat="1" ht="15" x14ac:dyDescent="0.2">
      <c r="A255" s="46"/>
      <c r="B255" s="46"/>
      <c r="C255" s="48"/>
      <c r="D255" s="48"/>
      <c r="E255" s="47"/>
      <c r="F255" s="48"/>
      <c r="G255" s="48"/>
      <c r="H255" s="170" t="str">
        <f>IF(ISBLANK(G255)," ",IF(LOOKUP(G255,MannschaftsNrListe,Mannschaften!B$4:B$53)&lt;&gt;0,LOOKUP(G255,MannschaftsNrListe,Mannschaften!B$4:B$53),""))</f>
        <v xml:space="preserve"> </v>
      </c>
      <c r="I255" s="48"/>
      <c r="J255" s="48"/>
      <c r="K255" s="48"/>
      <c r="L255" s="48"/>
      <c r="M255" s="48"/>
      <c r="N255" s="48"/>
      <c r="O255" s="48"/>
      <c r="P255" s="48"/>
      <c r="Q255" s="48"/>
      <c r="R255" s="48"/>
      <c r="S255" s="48"/>
      <c r="T255" s="48"/>
      <c r="U255" s="48"/>
      <c r="V255" s="48"/>
      <c r="W255" s="48"/>
      <c r="X255" s="48"/>
      <c r="Y255" s="48"/>
      <c r="Z255" s="48"/>
      <c r="AA255" s="49"/>
      <c r="AB255" s="142">
        <f t="shared" si="7"/>
        <v>0</v>
      </c>
      <c r="AC255" s="142">
        <f>IF(NOT(ISBLANK(F255)),LOOKUP(F255,EWKNrListe,Übersicht!D$11:D$26),0)</f>
        <v>0</v>
      </c>
      <c r="AD255" s="142">
        <f>IF(AND(NOT(ISBLANK(G255)),ISNUMBER(H255)),LOOKUP(H255,WKNrListe,Übersicht!I$11:I$26),)</f>
        <v>0</v>
      </c>
      <c r="AE255" s="216" t="str">
        <f t="shared" si="6"/>
        <v/>
      </c>
      <c r="AF255" s="206" t="str">
        <f>IF(OR(ISBLANK(F255),
AND(
ISBLANK(E255),
NOT(ISNUMBER(E255))
)),
"",
IF(
E255&lt;=Schwierigkeitsstufen!J$3,
Schwierigkeitsstufen!K$3,
Schwierigkeitsstufen!K$2
))</f>
        <v/>
      </c>
    </row>
    <row r="256" spans="1:32" s="50" customFormat="1" ht="15" x14ac:dyDescent="0.2">
      <c r="A256" s="46"/>
      <c r="B256" s="46"/>
      <c r="C256" s="48"/>
      <c r="D256" s="48"/>
      <c r="E256" s="47"/>
      <c r="F256" s="48"/>
      <c r="G256" s="48"/>
      <c r="H256" s="170" t="str">
        <f>IF(ISBLANK(G256)," ",IF(LOOKUP(G256,MannschaftsNrListe,Mannschaften!B$4:B$53)&lt;&gt;0,LOOKUP(G256,MannschaftsNrListe,Mannschaften!B$4:B$53),""))</f>
        <v xml:space="preserve"> </v>
      </c>
      <c r="I256" s="48"/>
      <c r="J256" s="48"/>
      <c r="K256" s="48"/>
      <c r="L256" s="48"/>
      <c r="M256" s="48"/>
      <c r="N256" s="48"/>
      <c r="O256" s="48"/>
      <c r="P256" s="48"/>
      <c r="Q256" s="48"/>
      <c r="R256" s="48"/>
      <c r="S256" s="48"/>
      <c r="T256" s="48"/>
      <c r="U256" s="48"/>
      <c r="V256" s="48"/>
      <c r="W256" s="48"/>
      <c r="X256" s="48"/>
      <c r="Y256" s="48"/>
      <c r="Z256" s="48"/>
      <c r="AA256" s="49"/>
      <c r="AB256" s="142">
        <f t="shared" si="7"/>
        <v>0</v>
      </c>
      <c r="AC256" s="142">
        <f>IF(NOT(ISBLANK(F256)),LOOKUP(F256,EWKNrListe,Übersicht!D$11:D$26),0)</f>
        <v>0</v>
      </c>
      <c r="AD256" s="142">
        <f>IF(AND(NOT(ISBLANK(G256)),ISNUMBER(H256)),LOOKUP(H256,WKNrListe,Übersicht!I$11:I$26),)</f>
        <v>0</v>
      </c>
      <c r="AE256" s="216" t="str">
        <f t="shared" si="6"/>
        <v/>
      </c>
      <c r="AF256" s="206" t="str">
        <f>IF(OR(ISBLANK(F256),
AND(
ISBLANK(E256),
NOT(ISNUMBER(E256))
)),
"",
IF(
E256&lt;=Schwierigkeitsstufen!J$3,
Schwierigkeitsstufen!K$3,
Schwierigkeitsstufen!K$2
))</f>
        <v/>
      </c>
    </row>
    <row r="257" spans="1:32" s="50" customFormat="1" ht="15" x14ac:dyDescent="0.2">
      <c r="A257" s="46"/>
      <c r="B257" s="46"/>
      <c r="C257" s="48"/>
      <c r="D257" s="48"/>
      <c r="E257" s="47"/>
      <c r="F257" s="48"/>
      <c r="G257" s="48"/>
      <c r="H257" s="170" t="str">
        <f>IF(ISBLANK(G257)," ",IF(LOOKUP(G257,MannschaftsNrListe,Mannschaften!B$4:B$53)&lt;&gt;0,LOOKUP(G257,MannschaftsNrListe,Mannschaften!B$4:B$53),""))</f>
        <v xml:space="preserve"> </v>
      </c>
      <c r="I257" s="48"/>
      <c r="J257" s="48"/>
      <c r="K257" s="48"/>
      <c r="L257" s="48"/>
      <c r="M257" s="48"/>
      <c r="N257" s="48"/>
      <c r="O257" s="48"/>
      <c r="P257" s="48"/>
      <c r="Q257" s="48"/>
      <c r="R257" s="48"/>
      <c r="S257" s="48"/>
      <c r="T257" s="48"/>
      <c r="U257" s="48"/>
      <c r="V257" s="48"/>
      <c r="W257" s="48"/>
      <c r="X257" s="48"/>
      <c r="Y257" s="48"/>
      <c r="Z257" s="48"/>
      <c r="AA257" s="49"/>
      <c r="AB257" s="142">
        <f t="shared" si="7"/>
        <v>0</v>
      </c>
      <c r="AC257" s="142">
        <f>IF(NOT(ISBLANK(F257)),LOOKUP(F257,EWKNrListe,Übersicht!D$11:D$26),0)</f>
        <v>0</v>
      </c>
      <c r="AD257" s="142">
        <f>IF(AND(NOT(ISBLANK(G257)),ISNUMBER(H257)),LOOKUP(H257,WKNrListe,Übersicht!I$11:I$26),)</f>
        <v>0</v>
      </c>
      <c r="AE257" s="216" t="str">
        <f t="shared" si="6"/>
        <v/>
      </c>
      <c r="AF257" s="206" t="str">
        <f>IF(OR(ISBLANK(F257),
AND(
ISBLANK(E257),
NOT(ISNUMBER(E257))
)),
"",
IF(
E257&lt;=Schwierigkeitsstufen!J$3,
Schwierigkeitsstufen!K$3,
Schwierigkeitsstufen!K$2
))</f>
        <v/>
      </c>
    </row>
    <row r="258" spans="1:32" s="50" customFormat="1" ht="15" x14ac:dyDescent="0.2">
      <c r="A258" s="46"/>
      <c r="B258" s="46"/>
      <c r="C258" s="48"/>
      <c r="D258" s="48"/>
      <c r="E258" s="47"/>
      <c r="F258" s="48"/>
      <c r="G258" s="48"/>
      <c r="H258" s="170" t="str">
        <f>IF(ISBLANK(G258)," ",IF(LOOKUP(G258,MannschaftsNrListe,Mannschaften!B$4:B$53)&lt;&gt;0,LOOKUP(G258,MannschaftsNrListe,Mannschaften!B$4:B$53),""))</f>
        <v xml:space="preserve"> </v>
      </c>
      <c r="I258" s="48"/>
      <c r="J258" s="48"/>
      <c r="K258" s="48"/>
      <c r="L258" s="48"/>
      <c r="M258" s="48"/>
      <c r="N258" s="48"/>
      <c r="O258" s="48"/>
      <c r="P258" s="48"/>
      <c r="Q258" s="48"/>
      <c r="R258" s="48"/>
      <c r="S258" s="48"/>
      <c r="T258" s="48"/>
      <c r="U258" s="48"/>
      <c r="V258" s="48"/>
      <c r="W258" s="48"/>
      <c r="X258" s="48"/>
      <c r="Y258" s="48"/>
      <c r="Z258" s="48"/>
      <c r="AA258" s="49"/>
      <c r="AB258" s="142">
        <f t="shared" si="7"/>
        <v>0</v>
      </c>
      <c r="AC258" s="142">
        <f>IF(NOT(ISBLANK(F258)),LOOKUP(F258,EWKNrListe,Übersicht!D$11:D$26),0)</f>
        <v>0</v>
      </c>
      <c r="AD258" s="142">
        <f>IF(AND(NOT(ISBLANK(G258)),ISNUMBER(H258)),LOOKUP(H258,WKNrListe,Übersicht!I$11:I$26),)</f>
        <v>0</v>
      </c>
      <c r="AE258" s="216" t="str">
        <f t="shared" si="6"/>
        <v/>
      </c>
      <c r="AF258" s="206" t="str">
        <f>IF(OR(ISBLANK(F258),
AND(
ISBLANK(E258),
NOT(ISNUMBER(E258))
)),
"",
IF(
E258&lt;=Schwierigkeitsstufen!J$3,
Schwierigkeitsstufen!K$3,
Schwierigkeitsstufen!K$2
))</f>
        <v/>
      </c>
    </row>
    <row r="259" spans="1:32" s="50" customFormat="1" ht="15" x14ac:dyDescent="0.2">
      <c r="A259" s="46"/>
      <c r="B259" s="46"/>
      <c r="C259" s="48"/>
      <c r="D259" s="48"/>
      <c r="E259" s="47"/>
      <c r="F259" s="48"/>
      <c r="G259" s="48"/>
      <c r="H259" s="170" t="str">
        <f>IF(ISBLANK(G259)," ",IF(LOOKUP(G259,MannschaftsNrListe,Mannschaften!B$4:B$53)&lt;&gt;0,LOOKUP(G259,MannschaftsNrListe,Mannschaften!B$4:B$53),""))</f>
        <v xml:space="preserve"> </v>
      </c>
      <c r="I259" s="48"/>
      <c r="J259" s="48"/>
      <c r="K259" s="48"/>
      <c r="L259" s="48"/>
      <c r="M259" s="48"/>
      <c r="N259" s="48"/>
      <c r="O259" s="48"/>
      <c r="P259" s="48"/>
      <c r="Q259" s="48"/>
      <c r="R259" s="48"/>
      <c r="S259" s="48"/>
      <c r="T259" s="48"/>
      <c r="U259" s="48"/>
      <c r="V259" s="48"/>
      <c r="W259" s="48"/>
      <c r="X259" s="48"/>
      <c r="Y259" s="48"/>
      <c r="Z259" s="48"/>
      <c r="AA259" s="49"/>
      <c r="AB259" s="142">
        <f t="shared" si="7"/>
        <v>0</v>
      </c>
      <c r="AC259" s="142">
        <f>IF(NOT(ISBLANK(F259)),LOOKUP(F259,EWKNrListe,Übersicht!D$11:D$26),0)</f>
        <v>0</v>
      </c>
      <c r="AD259" s="142">
        <f>IF(AND(NOT(ISBLANK(G259)),ISNUMBER(H259)),LOOKUP(H259,WKNrListe,Übersicht!I$11:I$26),)</f>
        <v>0</v>
      </c>
      <c r="AE259" s="216" t="str">
        <f t="shared" si="6"/>
        <v/>
      </c>
      <c r="AF259" s="206" t="str">
        <f>IF(OR(ISBLANK(F259),
AND(
ISBLANK(E259),
NOT(ISNUMBER(E259))
)),
"",
IF(
E259&lt;=Schwierigkeitsstufen!J$3,
Schwierigkeitsstufen!K$3,
Schwierigkeitsstufen!K$2
))</f>
        <v/>
      </c>
    </row>
    <row r="260" spans="1:32" s="50" customFormat="1" ht="15" x14ac:dyDescent="0.2">
      <c r="A260" s="46"/>
      <c r="B260" s="46"/>
      <c r="C260" s="48"/>
      <c r="D260" s="48"/>
      <c r="E260" s="47"/>
      <c r="F260" s="48"/>
      <c r="G260" s="48"/>
      <c r="H260" s="170" t="str">
        <f>IF(ISBLANK(G260)," ",IF(LOOKUP(G260,MannschaftsNrListe,Mannschaften!B$4:B$53)&lt;&gt;0,LOOKUP(G260,MannschaftsNrListe,Mannschaften!B$4:B$53),""))</f>
        <v xml:space="preserve"> </v>
      </c>
      <c r="I260" s="48"/>
      <c r="J260" s="48"/>
      <c r="K260" s="48"/>
      <c r="L260" s="48"/>
      <c r="M260" s="48"/>
      <c r="N260" s="48"/>
      <c r="O260" s="48"/>
      <c r="P260" s="48"/>
      <c r="Q260" s="48"/>
      <c r="R260" s="48"/>
      <c r="S260" s="48"/>
      <c r="T260" s="48"/>
      <c r="U260" s="48"/>
      <c r="V260" s="48"/>
      <c r="W260" s="48"/>
      <c r="X260" s="48"/>
      <c r="Y260" s="48"/>
      <c r="Z260" s="48"/>
      <c r="AA260" s="49"/>
      <c r="AB260" s="142">
        <f t="shared" si="7"/>
        <v>0</v>
      </c>
      <c r="AC260" s="142">
        <f>IF(NOT(ISBLANK(F260)),LOOKUP(F260,EWKNrListe,Übersicht!D$11:D$26),0)</f>
        <v>0</v>
      </c>
      <c r="AD260" s="142">
        <f>IF(AND(NOT(ISBLANK(G260)),ISNUMBER(H260)),LOOKUP(H260,WKNrListe,Übersicht!I$11:I$26),)</f>
        <v>0</v>
      </c>
      <c r="AE260" s="216" t="str">
        <f t="shared" si="6"/>
        <v/>
      </c>
      <c r="AF260" s="206" t="str">
        <f>IF(OR(ISBLANK(F260),
AND(
ISBLANK(E260),
NOT(ISNUMBER(E260))
)),
"",
IF(
E260&lt;=Schwierigkeitsstufen!J$3,
Schwierigkeitsstufen!K$3,
Schwierigkeitsstufen!K$2
))</f>
        <v/>
      </c>
    </row>
    <row r="261" spans="1:32" s="50" customFormat="1" ht="15" x14ac:dyDescent="0.2">
      <c r="A261" s="46"/>
      <c r="B261" s="46"/>
      <c r="C261" s="48"/>
      <c r="D261" s="48"/>
      <c r="E261" s="47"/>
      <c r="F261" s="48"/>
      <c r="G261" s="48"/>
      <c r="H261" s="170" t="str">
        <f>IF(ISBLANK(G261)," ",IF(LOOKUP(G261,MannschaftsNrListe,Mannschaften!B$4:B$53)&lt;&gt;0,LOOKUP(G261,MannschaftsNrListe,Mannschaften!B$4:B$53),""))</f>
        <v xml:space="preserve"> </v>
      </c>
      <c r="I261" s="48"/>
      <c r="J261" s="48"/>
      <c r="K261" s="48"/>
      <c r="L261" s="48"/>
      <c r="M261" s="48"/>
      <c r="N261" s="48"/>
      <c r="O261" s="48"/>
      <c r="P261" s="48"/>
      <c r="Q261" s="48"/>
      <c r="R261" s="48"/>
      <c r="S261" s="48"/>
      <c r="T261" s="48"/>
      <c r="U261" s="48"/>
      <c r="V261" s="48"/>
      <c r="W261" s="48"/>
      <c r="X261" s="48"/>
      <c r="Y261" s="48"/>
      <c r="Z261" s="48"/>
      <c r="AA261" s="49"/>
      <c r="AB261" s="142">
        <f t="shared" si="7"/>
        <v>0</v>
      </c>
      <c r="AC261" s="142">
        <f>IF(NOT(ISBLANK(F261)),LOOKUP(F261,EWKNrListe,Übersicht!D$11:D$26),0)</f>
        <v>0</v>
      </c>
      <c r="AD261" s="142">
        <f>IF(AND(NOT(ISBLANK(G261)),ISNUMBER(H261)),LOOKUP(H261,WKNrListe,Übersicht!I$11:I$26),)</f>
        <v>0</v>
      </c>
      <c r="AE261" s="216" t="str">
        <f t="shared" si="6"/>
        <v/>
      </c>
      <c r="AF261" s="206" t="str">
        <f>IF(OR(ISBLANK(F261),
AND(
ISBLANK(E261),
NOT(ISNUMBER(E261))
)),
"",
IF(
E261&lt;=Schwierigkeitsstufen!J$3,
Schwierigkeitsstufen!K$3,
Schwierigkeitsstufen!K$2
))</f>
        <v/>
      </c>
    </row>
    <row r="262" spans="1:32" s="50" customFormat="1" ht="15" x14ac:dyDescent="0.2">
      <c r="A262" s="46"/>
      <c r="B262" s="46"/>
      <c r="C262" s="48"/>
      <c r="D262" s="48"/>
      <c r="E262" s="47"/>
      <c r="F262" s="48"/>
      <c r="G262" s="48"/>
      <c r="H262" s="170" t="str">
        <f>IF(ISBLANK(G262)," ",IF(LOOKUP(G262,MannschaftsNrListe,Mannschaften!B$4:B$53)&lt;&gt;0,LOOKUP(G262,MannschaftsNrListe,Mannschaften!B$4:B$53),""))</f>
        <v xml:space="preserve"> </v>
      </c>
      <c r="I262" s="48"/>
      <c r="J262" s="48"/>
      <c r="K262" s="48"/>
      <c r="L262" s="48"/>
      <c r="M262" s="48"/>
      <c r="N262" s="48"/>
      <c r="O262" s="48"/>
      <c r="P262" s="48"/>
      <c r="Q262" s="48"/>
      <c r="R262" s="48"/>
      <c r="S262" s="48"/>
      <c r="T262" s="48"/>
      <c r="U262" s="48"/>
      <c r="V262" s="48"/>
      <c r="W262" s="48"/>
      <c r="X262" s="48"/>
      <c r="Y262" s="48"/>
      <c r="Z262" s="48"/>
      <c r="AA262" s="49"/>
      <c r="AB262" s="142">
        <f t="shared" si="7"/>
        <v>0</v>
      </c>
      <c r="AC262" s="142">
        <f>IF(NOT(ISBLANK(F262)),LOOKUP(F262,EWKNrListe,Übersicht!D$11:D$26),0)</f>
        <v>0</v>
      </c>
      <c r="AD262" s="142">
        <f>IF(AND(NOT(ISBLANK(G262)),ISNUMBER(H262)),LOOKUP(H262,WKNrListe,Übersicht!I$11:I$26),)</f>
        <v>0</v>
      </c>
      <c r="AE262" s="216" t="str">
        <f t="shared" si="6"/>
        <v/>
      </c>
      <c r="AF262" s="206" t="str">
        <f>IF(OR(ISBLANK(F262),
AND(
ISBLANK(E262),
NOT(ISNUMBER(E262))
)),
"",
IF(
E262&lt;=Schwierigkeitsstufen!J$3,
Schwierigkeitsstufen!K$3,
Schwierigkeitsstufen!K$2
))</f>
        <v/>
      </c>
    </row>
    <row r="263" spans="1:32" s="50" customFormat="1" ht="15" x14ac:dyDescent="0.2">
      <c r="A263" s="46"/>
      <c r="B263" s="46"/>
      <c r="C263" s="48"/>
      <c r="D263" s="48"/>
      <c r="E263" s="47"/>
      <c r="F263" s="48"/>
      <c r="G263" s="48"/>
      <c r="H263" s="170" t="str">
        <f>IF(ISBLANK(G263)," ",IF(LOOKUP(G263,MannschaftsNrListe,Mannschaften!B$4:B$53)&lt;&gt;0,LOOKUP(G263,MannschaftsNrListe,Mannschaften!B$4:B$53),""))</f>
        <v xml:space="preserve"> </v>
      </c>
      <c r="I263" s="48"/>
      <c r="J263" s="48"/>
      <c r="K263" s="48"/>
      <c r="L263" s="48"/>
      <c r="M263" s="48"/>
      <c r="N263" s="48"/>
      <c r="O263" s="48"/>
      <c r="P263" s="48"/>
      <c r="Q263" s="48"/>
      <c r="R263" s="48"/>
      <c r="S263" s="48"/>
      <c r="T263" s="48"/>
      <c r="U263" s="48"/>
      <c r="V263" s="48"/>
      <c r="W263" s="48"/>
      <c r="X263" s="48"/>
      <c r="Y263" s="48"/>
      <c r="Z263" s="48"/>
      <c r="AA263" s="49"/>
      <c r="AB263" s="142">
        <f t="shared" si="7"/>
        <v>0</v>
      </c>
      <c r="AC263" s="142">
        <f>IF(NOT(ISBLANK(F263)),LOOKUP(F263,EWKNrListe,Übersicht!D$11:D$26),0)</f>
        <v>0</v>
      </c>
      <c r="AD263" s="142">
        <f>IF(AND(NOT(ISBLANK(G263)),ISNUMBER(H263)),LOOKUP(H263,WKNrListe,Übersicht!I$11:I$26),)</f>
        <v>0</v>
      </c>
      <c r="AE263" s="216" t="str">
        <f t="shared" ref="AE263:AE326" si="8">IF(
 AND(
  OR(
   ISTEXT(A263),
   ISTEXT(B263),NOT(ISBLANK(D263)),
   NOT(ISBLANK(E263)),
   NOT(ISBLANK(F263)),
   NOT(ISBLANK(G263))
  ),
  OR(
   ISBLANK(A263),
   ISBLANK(B263),
   ISBLANK(E263),ISBLANK(D263),
   AND(
    ISBLANK(F263),
    ISBLANK(G263)
    ),
  AC263&gt;AB263
  )
 ),
 "unvollständig",
 IF(
  AND(
   NOT(
    ISBLANK(G263)
    ),
   NOT(ISNUMBER(H263))
  ),
  "Seite Mannschaften ausfüllen!",
  ""
 )
)</f>
        <v/>
      </c>
      <c r="AF263" s="206" t="str">
        <f>IF(OR(ISBLANK(F263),
AND(
ISBLANK(E263),
NOT(ISNUMBER(E263))
)),
"",
IF(
E263&lt;=Schwierigkeitsstufen!J$3,
Schwierigkeitsstufen!K$3,
Schwierigkeitsstufen!K$2
))</f>
        <v/>
      </c>
    </row>
    <row r="264" spans="1:32" s="50" customFormat="1" ht="15" x14ac:dyDescent="0.2">
      <c r="A264" s="46"/>
      <c r="B264" s="46"/>
      <c r="C264" s="48"/>
      <c r="D264" s="48"/>
      <c r="E264" s="47"/>
      <c r="F264" s="48"/>
      <c r="G264" s="48"/>
      <c r="H264" s="170" t="str">
        <f>IF(ISBLANK(G264)," ",IF(LOOKUP(G264,MannschaftsNrListe,Mannschaften!B$4:B$53)&lt;&gt;0,LOOKUP(G264,MannschaftsNrListe,Mannschaften!B$4:B$53),""))</f>
        <v xml:space="preserve"> </v>
      </c>
      <c r="I264" s="48"/>
      <c r="J264" s="48"/>
      <c r="K264" s="48"/>
      <c r="L264" s="48"/>
      <c r="M264" s="48"/>
      <c r="N264" s="48"/>
      <c r="O264" s="48"/>
      <c r="P264" s="48"/>
      <c r="Q264" s="48"/>
      <c r="R264" s="48"/>
      <c r="S264" s="48"/>
      <c r="T264" s="48"/>
      <c r="U264" s="48"/>
      <c r="V264" s="48"/>
      <c r="W264" s="48"/>
      <c r="X264" s="48"/>
      <c r="Y264" s="48"/>
      <c r="Z264" s="48"/>
      <c r="AA264" s="49"/>
      <c r="AB264" s="142">
        <f t="shared" si="7"/>
        <v>0</v>
      </c>
      <c r="AC264" s="142">
        <f>IF(NOT(ISBLANK(F264)),LOOKUP(F264,EWKNrListe,Übersicht!D$11:D$26),0)</f>
        <v>0</v>
      </c>
      <c r="AD264" s="142">
        <f>IF(AND(NOT(ISBLANK(G264)),ISNUMBER(H264)),LOOKUP(H264,WKNrListe,Übersicht!I$11:I$26),)</f>
        <v>0</v>
      </c>
      <c r="AE264" s="216" t="str">
        <f t="shared" si="8"/>
        <v/>
      </c>
      <c r="AF264" s="206" t="str">
        <f>IF(OR(ISBLANK(F264),
AND(
ISBLANK(E264),
NOT(ISNUMBER(E264))
)),
"",
IF(
E264&lt;=Schwierigkeitsstufen!J$3,
Schwierigkeitsstufen!K$3,
Schwierigkeitsstufen!K$2
))</f>
        <v/>
      </c>
    </row>
    <row r="265" spans="1:32" s="50" customFormat="1" ht="15" x14ac:dyDescent="0.2">
      <c r="A265" s="46"/>
      <c r="B265" s="46"/>
      <c r="C265" s="48"/>
      <c r="D265" s="48"/>
      <c r="E265" s="47"/>
      <c r="F265" s="48"/>
      <c r="G265" s="48"/>
      <c r="H265" s="170" t="str">
        <f>IF(ISBLANK(G265)," ",IF(LOOKUP(G265,MannschaftsNrListe,Mannschaften!B$4:B$53)&lt;&gt;0,LOOKUP(G265,MannschaftsNrListe,Mannschaften!B$4:B$53),""))</f>
        <v xml:space="preserve"> </v>
      </c>
      <c r="I265" s="48"/>
      <c r="J265" s="48"/>
      <c r="K265" s="48"/>
      <c r="L265" s="48"/>
      <c r="M265" s="48"/>
      <c r="N265" s="48"/>
      <c r="O265" s="48"/>
      <c r="P265" s="48"/>
      <c r="Q265" s="48"/>
      <c r="R265" s="48"/>
      <c r="S265" s="48"/>
      <c r="T265" s="48"/>
      <c r="U265" s="48"/>
      <c r="V265" s="48"/>
      <c r="W265" s="48"/>
      <c r="X265" s="48"/>
      <c r="Y265" s="48"/>
      <c r="Z265" s="48"/>
      <c r="AA265" s="49"/>
      <c r="AB265" s="142">
        <f t="shared" si="7"/>
        <v>0</v>
      </c>
      <c r="AC265" s="142">
        <f>IF(NOT(ISBLANK(F265)),LOOKUP(F265,EWKNrListe,Übersicht!D$11:D$26),0)</f>
        <v>0</v>
      </c>
      <c r="AD265" s="142">
        <f>IF(AND(NOT(ISBLANK(G265)),ISNUMBER(H265)),LOOKUP(H265,WKNrListe,Übersicht!I$11:I$26),)</f>
        <v>0</v>
      </c>
      <c r="AE265" s="216" t="str">
        <f t="shared" si="8"/>
        <v/>
      </c>
      <c r="AF265" s="206" t="str">
        <f>IF(OR(ISBLANK(F265),
AND(
ISBLANK(E265),
NOT(ISNUMBER(E265))
)),
"",
IF(
E265&lt;=Schwierigkeitsstufen!J$3,
Schwierigkeitsstufen!K$3,
Schwierigkeitsstufen!K$2
))</f>
        <v/>
      </c>
    </row>
    <row r="266" spans="1:32" s="50" customFormat="1" ht="15" x14ac:dyDescent="0.2">
      <c r="A266" s="46"/>
      <c r="B266" s="46"/>
      <c r="C266" s="48"/>
      <c r="D266" s="48"/>
      <c r="E266" s="47"/>
      <c r="F266" s="48"/>
      <c r="G266" s="48"/>
      <c r="H266" s="170" t="str">
        <f>IF(ISBLANK(G266)," ",IF(LOOKUP(G266,MannschaftsNrListe,Mannschaften!B$4:B$53)&lt;&gt;0,LOOKUP(G266,MannschaftsNrListe,Mannschaften!B$4:B$53),""))</f>
        <v xml:space="preserve"> </v>
      </c>
      <c r="I266" s="48"/>
      <c r="J266" s="48"/>
      <c r="K266" s="48"/>
      <c r="L266" s="48"/>
      <c r="M266" s="48"/>
      <c r="N266" s="48"/>
      <c r="O266" s="48"/>
      <c r="P266" s="48"/>
      <c r="Q266" s="48"/>
      <c r="R266" s="48"/>
      <c r="S266" s="48"/>
      <c r="T266" s="48"/>
      <c r="U266" s="48"/>
      <c r="V266" s="48"/>
      <c r="W266" s="48"/>
      <c r="X266" s="48"/>
      <c r="Y266" s="48"/>
      <c r="Z266" s="48"/>
      <c r="AA266" s="49"/>
      <c r="AB266" s="142">
        <f t="shared" ref="AB266:AB329" si="9">COUNTIF(I266:Z266,"&gt;''")</f>
        <v>0</v>
      </c>
      <c r="AC266" s="142">
        <f>IF(NOT(ISBLANK(F266)),LOOKUP(F266,EWKNrListe,Übersicht!D$11:D$26),0)</f>
        <v>0</v>
      </c>
      <c r="AD266" s="142">
        <f>IF(AND(NOT(ISBLANK(G266)),ISNUMBER(H266)),LOOKUP(H266,WKNrListe,Übersicht!I$11:I$26),)</f>
        <v>0</v>
      </c>
      <c r="AE266" s="216" t="str">
        <f t="shared" si="8"/>
        <v/>
      </c>
      <c r="AF266" s="206" t="str">
        <f>IF(OR(ISBLANK(F266),
AND(
ISBLANK(E266),
NOT(ISNUMBER(E266))
)),
"",
IF(
E266&lt;=Schwierigkeitsstufen!J$3,
Schwierigkeitsstufen!K$3,
Schwierigkeitsstufen!K$2
))</f>
        <v/>
      </c>
    </row>
    <row r="267" spans="1:32" s="50" customFormat="1" ht="15" x14ac:dyDescent="0.2">
      <c r="A267" s="46"/>
      <c r="B267" s="46"/>
      <c r="C267" s="48"/>
      <c r="D267" s="48"/>
      <c r="E267" s="47"/>
      <c r="F267" s="48"/>
      <c r="G267" s="48"/>
      <c r="H267" s="170" t="str">
        <f>IF(ISBLANK(G267)," ",IF(LOOKUP(G267,MannschaftsNrListe,Mannschaften!B$4:B$53)&lt;&gt;0,LOOKUP(G267,MannschaftsNrListe,Mannschaften!B$4:B$53),""))</f>
        <v xml:space="preserve"> </v>
      </c>
      <c r="I267" s="48"/>
      <c r="J267" s="48"/>
      <c r="K267" s="48"/>
      <c r="L267" s="48"/>
      <c r="M267" s="48"/>
      <c r="N267" s="48"/>
      <c r="O267" s="48"/>
      <c r="P267" s="48"/>
      <c r="Q267" s="48"/>
      <c r="R267" s="48"/>
      <c r="S267" s="48"/>
      <c r="T267" s="48"/>
      <c r="U267" s="48"/>
      <c r="V267" s="48"/>
      <c r="W267" s="48"/>
      <c r="X267" s="48"/>
      <c r="Y267" s="48"/>
      <c r="Z267" s="48"/>
      <c r="AA267" s="49"/>
      <c r="AB267" s="142">
        <f t="shared" si="9"/>
        <v>0</v>
      </c>
      <c r="AC267" s="142">
        <f>IF(NOT(ISBLANK(F267)),LOOKUP(F267,EWKNrListe,Übersicht!D$11:D$26),0)</f>
        <v>0</v>
      </c>
      <c r="AD267" s="142">
        <f>IF(AND(NOT(ISBLANK(G267)),ISNUMBER(H267)),LOOKUP(H267,WKNrListe,Übersicht!I$11:I$26),)</f>
        <v>0</v>
      </c>
      <c r="AE267" s="216" t="str">
        <f t="shared" si="8"/>
        <v/>
      </c>
      <c r="AF267" s="206" t="str">
        <f>IF(OR(ISBLANK(F267),
AND(
ISBLANK(E267),
NOT(ISNUMBER(E267))
)),
"",
IF(
E267&lt;=Schwierigkeitsstufen!J$3,
Schwierigkeitsstufen!K$3,
Schwierigkeitsstufen!K$2
))</f>
        <v/>
      </c>
    </row>
    <row r="268" spans="1:32" s="50" customFormat="1" ht="15" x14ac:dyDescent="0.2">
      <c r="A268" s="46"/>
      <c r="B268" s="46"/>
      <c r="C268" s="48"/>
      <c r="D268" s="48"/>
      <c r="E268" s="47"/>
      <c r="F268" s="48"/>
      <c r="G268" s="48"/>
      <c r="H268" s="170" t="str">
        <f>IF(ISBLANK(G268)," ",IF(LOOKUP(G268,MannschaftsNrListe,Mannschaften!B$4:B$53)&lt;&gt;0,LOOKUP(G268,MannschaftsNrListe,Mannschaften!B$4:B$53),""))</f>
        <v xml:space="preserve"> </v>
      </c>
      <c r="I268" s="48"/>
      <c r="J268" s="48"/>
      <c r="K268" s="48"/>
      <c r="L268" s="48"/>
      <c r="M268" s="48"/>
      <c r="N268" s="48"/>
      <c r="O268" s="48"/>
      <c r="P268" s="48"/>
      <c r="Q268" s="48"/>
      <c r="R268" s="48"/>
      <c r="S268" s="48"/>
      <c r="T268" s="48"/>
      <c r="U268" s="48"/>
      <c r="V268" s="48"/>
      <c r="W268" s="48"/>
      <c r="X268" s="48"/>
      <c r="Y268" s="48"/>
      <c r="Z268" s="48"/>
      <c r="AA268" s="49"/>
      <c r="AB268" s="142">
        <f t="shared" si="9"/>
        <v>0</v>
      </c>
      <c r="AC268" s="142">
        <f>IF(NOT(ISBLANK(F268)),LOOKUP(F268,EWKNrListe,Übersicht!D$11:D$26),0)</f>
        <v>0</v>
      </c>
      <c r="AD268" s="142">
        <f>IF(AND(NOT(ISBLANK(G268)),ISNUMBER(H268)),LOOKUP(H268,WKNrListe,Übersicht!I$11:I$26),)</f>
        <v>0</v>
      </c>
      <c r="AE268" s="216" t="str">
        <f t="shared" si="8"/>
        <v/>
      </c>
      <c r="AF268" s="206" t="str">
        <f>IF(OR(ISBLANK(F268),
AND(
ISBLANK(E268),
NOT(ISNUMBER(E268))
)),
"",
IF(
E268&lt;=Schwierigkeitsstufen!J$3,
Schwierigkeitsstufen!K$3,
Schwierigkeitsstufen!K$2
))</f>
        <v/>
      </c>
    </row>
    <row r="269" spans="1:32" s="50" customFormat="1" ht="15" x14ac:dyDescent="0.2">
      <c r="A269" s="46"/>
      <c r="B269" s="46"/>
      <c r="C269" s="48"/>
      <c r="D269" s="48"/>
      <c r="E269" s="47"/>
      <c r="F269" s="48"/>
      <c r="G269" s="48"/>
      <c r="H269" s="170" t="str">
        <f>IF(ISBLANK(G269)," ",IF(LOOKUP(G269,MannschaftsNrListe,Mannschaften!B$4:B$53)&lt;&gt;0,LOOKUP(G269,MannschaftsNrListe,Mannschaften!B$4:B$53),""))</f>
        <v xml:space="preserve"> </v>
      </c>
      <c r="I269" s="48"/>
      <c r="J269" s="48"/>
      <c r="K269" s="48"/>
      <c r="L269" s="48"/>
      <c r="M269" s="48"/>
      <c r="N269" s="48"/>
      <c r="O269" s="48"/>
      <c r="P269" s="48"/>
      <c r="Q269" s="48"/>
      <c r="R269" s="48"/>
      <c r="S269" s="48"/>
      <c r="T269" s="48"/>
      <c r="U269" s="48"/>
      <c r="V269" s="48"/>
      <c r="W269" s="48"/>
      <c r="X269" s="48"/>
      <c r="Y269" s="48"/>
      <c r="Z269" s="48"/>
      <c r="AA269" s="49"/>
      <c r="AB269" s="142">
        <f t="shared" si="9"/>
        <v>0</v>
      </c>
      <c r="AC269" s="142">
        <f>IF(NOT(ISBLANK(F269)),LOOKUP(F269,EWKNrListe,Übersicht!D$11:D$26),0)</f>
        <v>0</v>
      </c>
      <c r="AD269" s="142">
        <f>IF(AND(NOT(ISBLANK(G269)),ISNUMBER(H269)),LOOKUP(H269,WKNrListe,Übersicht!I$11:I$26),)</f>
        <v>0</v>
      </c>
      <c r="AE269" s="216" t="str">
        <f t="shared" si="8"/>
        <v/>
      </c>
      <c r="AF269" s="206" t="str">
        <f>IF(OR(ISBLANK(F269),
AND(
ISBLANK(E269),
NOT(ISNUMBER(E269))
)),
"",
IF(
E269&lt;=Schwierigkeitsstufen!J$3,
Schwierigkeitsstufen!K$3,
Schwierigkeitsstufen!K$2
))</f>
        <v/>
      </c>
    </row>
    <row r="270" spans="1:32" s="50" customFormat="1" ht="15" x14ac:dyDescent="0.2">
      <c r="A270" s="46"/>
      <c r="B270" s="46"/>
      <c r="C270" s="48"/>
      <c r="D270" s="48"/>
      <c r="E270" s="47"/>
      <c r="F270" s="48"/>
      <c r="G270" s="48"/>
      <c r="H270" s="170" t="str">
        <f>IF(ISBLANK(G270)," ",IF(LOOKUP(G270,MannschaftsNrListe,Mannschaften!B$4:B$53)&lt;&gt;0,LOOKUP(G270,MannschaftsNrListe,Mannschaften!B$4:B$53),""))</f>
        <v xml:space="preserve"> </v>
      </c>
      <c r="I270" s="48"/>
      <c r="J270" s="48"/>
      <c r="K270" s="48"/>
      <c r="L270" s="48"/>
      <c r="M270" s="48"/>
      <c r="N270" s="48"/>
      <c r="O270" s="48"/>
      <c r="P270" s="48"/>
      <c r="Q270" s="48"/>
      <c r="R270" s="48"/>
      <c r="S270" s="48"/>
      <c r="T270" s="48"/>
      <c r="U270" s="48"/>
      <c r="V270" s="48"/>
      <c r="W270" s="48"/>
      <c r="X270" s="48"/>
      <c r="Y270" s="48"/>
      <c r="Z270" s="48"/>
      <c r="AA270" s="49"/>
      <c r="AB270" s="142">
        <f t="shared" si="9"/>
        <v>0</v>
      </c>
      <c r="AC270" s="142">
        <f>IF(NOT(ISBLANK(F270)),LOOKUP(F270,EWKNrListe,Übersicht!D$11:D$26),0)</f>
        <v>0</v>
      </c>
      <c r="AD270" s="142">
        <f>IF(AND(NOT(ISBLANK(G270)),ISNUMBER(H270)),LOOKUP(H270,WKNrListe,Übersicht!I$11:I$26),)</f>
        <v>0</v>
      </c>
      <c r="AE270" s="216" t="str">
        <f t="shared" si="8"/>
        <v/>
      </c>
      <c r="AF270" s="206" t="str">
        <f>IF(OR(ISBLANK(F270),
AND(
ISBLANK(E270),
NOT(ISNUMBER(E270))
)),
"",
IF(
E270&lt;=Schwierigkeitsstufen!J$3,
Schwierigkeitsstufen!K$3,
Schwierigkeitsstufen!K$2
))</f>
        <v/>
      </c>
    </row>
    <row r="271" spans="1:32" s="50" customFormat="1" ht="15" x14ac:dyDescent="0.2">
      <c r="A271" s="46"/>
      <c r="B271" s="46"/>
      <c r="C271" s="48"/>
      <c r="D271" s="48"/>
      <c r="E271" s="47"/>
      <c r="F271" s="48"/>
      <c r="G271" s="48"/>
      <c r="H271" s="170" t="str">
        <f>IF(ISBLANK(G271)," ",IF(LOOKUP(G271,MannschaftsNrListe,Mannschaften!B$4:B$53)&lt;&gt;0,LOOKUP(G271,MannschaftsNrListe,Mannschaften!B$4:B$53),""))</f>
        <v xml:space="preserve"> </v>
      </c>
      <c r="I271" s="48"/>
      <c r="J271" s="48"/>
      <c r="K271" s="48"/>
      <c r="L271" s="48"/>
      <c r="M271" s="48"/>
      <c r="N271" s="48"/>
      <c r="O271" s="48"/>
      <c r="P271" s="48"/>
      <c r="Q271" s="48"/>
      <c r="R271" s="48"/>
      <c r="S271" s="48"/>
      <c r="T271" s="48"/>
      <c r="U271" s="48"/>
      <c r="V271" s="48"/>
      <c r="W271" s="48"/>
      <c r="X271" s="48"/>
      <c r="Y271" s="48"/>
      <c r="Z271" s="48"/>
      <c r="AA271" s="49"/>
      <c r="AB271" s="142">
        <f t="shared" si="9"/>
        <v>0</v>
      </c>
      <c r="AC271" s="142">
        <f>IF(NOT(ISBLANK(F271)),LOOKUP(F271,EWKNrListe,Übersicht!D$11:D$26),0)</f>
        <v>0</v>
      </c>
      <c r="AD271" s="142">
        <f>IF(AND(NOT(ISBLANK(G271)),ISNUMBER(H271)),LOOKUP(H271,WKNrListe,Übersicht!I$11:I$26),)</f>
        <v>0</v>
      </c>
      <c r="AE271" s="216" t="str">
        <f t="shared" si="8"/>
        <v/>
      </c>
      <c r="AF271" s="206" t="str">
        <f>IF(OR(ISBLANK(F271),
AND(
ISBLANK(E271),
NOT(ISNUMBER(E271))
)),
"",
IF(
E271&lt;=Schwierigkeitsstufen!J$3,
Schwierigkeitsstufen!K$3,
Schwierigkeitsstufen!K$2
))</f>
        <v/>
      </c>
    </row>
    <row r="272" spans="1:32" s="50" customFormat="1" ht="15" x14ac:dyDescent="0.2">
      <c r="A272" s="46"/>
      <c r="B272" s="46"/>
      <c r="C272" s="48"/>
      <c r="D272" s="48"/>
      <c r="E272" s="47"/>
      <c r="F272" s="48"/>
      <c r="G272" s="48"/>
      <c r="H272" s="170" t="str">
        <f>IF(ISBLANK(G272)," ",IF(LOOKUP(G272,MannschaftsNrListe,Mannschaften!B$4:B$53)&lt;&gt;0,LOOKUP(G272,MannschaftsNrListe,Mannschaften!B$4:B$53),""))</f>
        <v xml:space="preserve"> </v>
      </c>
      <c r="I272" s="48"/>
      <c r="J272" s="48"/>
      <c r="K272" s="48"/>
      <c r="L272" s="48"/>
      <c r="M272" s="48"/>
      <c r="N272" s="48"/>
      <c r="O272" s="48"/>
      <c r="P272" s="48"/>
      <c r="Q272" s="48"/>
      <c r="R272" s="48"/>
      <c r="S272" s="48"/>
      <c r="T272" s="48"/>
      <c r="U272" s="48"/>
      <c r="V272" s="48"/>
      <c r="W272" s="48"/>
      <c r="X272" s="48"/>
      <c r="Y272" s="48"/>
      <c r="Z272" s="48"/>
      <c r="AA272" s="49"/>
      <c r="AB272" s="142">
        <f t="shared" si="9"/>
        <v>0</v>
      </c>
      <c r="AC272" s="142">
        <f>IF(NOT(ISBLANK(F272)),LOOKUP(F272,EWKNrListe,Übersicht!D$11:D$26),0)</f>
        <v>0</v>
      </c>
      <c r="AD272" s="142">
        <f>IF(AND(NOT(ISBLANK(G272)),ISNUMBER(H272)),LOOKUP(H272,WKNrListe,Übersicht!I$11:I$26),)</f>
        <v>0</v>
      </c>
      <c r="AE272" s="216" t="str">
        <f t="shared" si="8"/>
        <v/>
      </c>
      <c r="AF272" s="206" t="str">
        <f>IF(OR(ISBLANK(F272),
AND(
ISBLANK(E272),
NOT(ISNUMBER(E272))
)),
"",
IF(
E272&lt;=Schwierigkeitsstufen!J$3,
Schwierigkeitsstufen!K$3,
Schwierigkeitsstufen!K$2
))</f>
        <v/>
      </c>
    </row>
    <row r="273" spans="1:32" s="50" customFormat="1" ht="15" x14ac:dyDescent="0.2">
      <c r="A273" s="46"/>
      <c r="B273" s="46"/>
      <c r="C273" s="48"/>
      <c r="D273" s="48"/>
      <c r="E273" s="47"/>
      <c r="F273" s="48"/>
      <c r="G273" s="48"/>
      <c r="H273" s="170" t="str">
        <f>IF(ISBLANK(G273)," ",IF(LOOKUP(G273,MannschaftsNrListe,Mannschaften!B$4:B$53)&lt;&gt;0,LOOKUP(G273,MannschaftsNrListe,Mannschaften!B$4:B$53),""))</f>
        <v xml:space="preserve"> </v>
      </c>
      <c r="I273" s="48"/>
      <c r="J273" s="48"/>
      <c r="K273" s="48"/>
      <c r="L273" s="48"/>
      <c r="M273" s="48"/>
      <c r="N273" s="48"/>
      <c r="O273" s="48"/>
      <c r="P273" s="48"/>
      <c r="Q273" s="48"/>
      <c r="R273" s="48"/>
      <c r="S273" s="48"/>
      <c r="T273" s="48"/>
      <c r="U273" s="48"/>
      <c r="V273" s="48"/>
      <c r="W273" s="48"/>
      <c r="X273" s="48"/>
      <c r="Y273" s="48"/>
      <c r="Z273" s="48"/>
      <c r="AA273" s="49"/>
      <c r="AB273" s="142">
        <f t="shared" si="9"/>
        <v>0</v>
      </c>
      <c r="AC273" s="142">
        <f>IF(NOT(ISBLANK(F273)),LOOKUP(F273,EWKNrListe,Übersicht!D$11:D$26),0)</f>
        <v>0</v>
      </c>
      <c r="AD273" s="142">
        <f>IF(AND(NOT(ISBLANK(G273)),ISNUMBER(H273)),LOOKUP(H273,WKNrListe,Übersicht!I$11:I$26),)</f>
        <v>0</v>
      </c>
      <c r="AE273" s="216" t="str">
        <f t="shared" si="8"/>
        <v/>
      </c>
      <c r="AF273" s="206" t="str">
        <f>IF(OR(ISBLANK(F273),
AND(
ISBLANK(E273),
NOT(ISNUMBER(E273))
)),
"",
IF(
E273&lt;=Schwierigkeitsstufen!J$3,
Schwierigkeitsstufen!K$3,
Schwierigkeitsstufen!K$2
))</f>
        <v/>
      </c>
    </row>
    <row r="274" spans="1:32" s="50" customFormat="1" ht="15" x14ac:dyDescent="0.2">
      <c r="A274" s="46"/>
      <c r="B274" s="46"/>
      <c r="C274" s="48"/>
      <c r="D274" s="48"/>
      <c r="E274" s="47"/>
      <c r="F274" s="48"/>
      <c r="G274" s="48"/>
      <c r="H274" s="170" t="str">
        <f>IF(ISBLANK(G274)," ",IF(LOOKUP(G274,MannschaftsNrListe,Mannschaften!B$4:B$53)&lt;&gt;0,LOOKUP(G274,MannschaftsNrListe,Mannschaften!B$4:B$53),""))</f>
        <v xml:space="preserve"> </v>
      </c>
      <c r="I274" s="48"/>
      <c r="J274" s="48"/>
      <c r="K274" s="48"/>
      <c r="L274" s="48"/>
      <c r="M274" s="48"/>
      <c r="N274" s="48"/>
      <c r="O274" s="48"/>
      <c r="P274" s="48"/>
      <c r="Q274" s="48"/>
      <c r="R274" s="48"/>
      <c r="S274" s="48"/>
      <c r="T274" s="48"/>
      <c r="U274" s="48"/>
      <c r="V274" s="48"/>
      <c r="W274" s="48"/>
      <c r="X274" s="48"/>
      <c r="Y274" s="48"/>
      <c r="Z274" s="48"/>
      <c r="AA274" s="49"/>
      <c r="AB274" s="142">
        <f t="shared" si="9"/>
        <v>0</v>
      </c>
      <c r="AC274" s="142">
        <f>IF(NOT(ISBLANK(F274)),LOOKUP(F274,EWKNrListe,Übersicht!D$11:D$26),0)</f>
        <v>0</v>
      </c>
      <c r="AD274" s="142">
        <f>IF(AND(NOT(ISBLANK(G274)),ISNUMBER(H274)),LOOKUP(H274,WKNrListe,Übersicht!I$11:I$26),)</f>
        <v>0</v>
      </c>
      <c r="AE274" s="216" t="str">
        <f t="shared" si="8"/>
        <v/>
      </c>
      <c r="AF274" s="206" t="str">
        <f>IF(OR(ISBLANK(F274),
AND(
ISBLANK(E274),
NOT(ISNUMBER(E274))
)),
"",
IF(
E274&lt;=Schwierigkeitsstufen!J$3,
Schwierigkeitsstufen!K$3,
Schwierigkeitsstufen!K$2
))</f>
        <v/>
      </c>
    </row>
    <row r="275" spans="1:32" s="50" customFormat="1" ht="15" x14ac:dyDescent="0.2">
      <c r="A275" s="46"/>
      <c r="B275" s="46"/>
      <c r="C275" s="48"/>
      <c r="D275" s="48"/>
      <c r="E275" s="47"/>
      <c r="F275" s="48"/>
      <c r="G275" s="48"/>
      <c r="H275" s="170" t="str">
        <f>IF(ISBLANK(G275)," ",IF(LOOKUP(G275,MannschaftsNrListe,Mannschaften!B$4:B$53)&lt;&gt;0,LOOKUP(G275,MannschaftsNrListe,Mannschaften!B$4:B$53),""))</f>
        <v xml:space="preserve"> </v>
      </c>
      <c r="I275" s="48"/>
      <c r="J275" s="48"/>
      <c r="K275" s="48"/>
      <c r="L275" s="48"/>
      <c r="M275" s="48"/>
      <c r="N275" s="48"/>
      <c r="O275" s="48"/>
      <c r="P275" s="48"/>
      <c r="Q275" s="48"/>
      <c r="R275" s="48"/>
      <c r="S275" s="48"/>
      <c r="T275" s="48"/>
      <c r="U275" s="48"/>
      <c r="V275" s="48"/>
      <c r="W275" s="48"/>
      <c r="X275" s="48"/>
      <c r="Y275" s="48"/>
      <c r="Z275" s="48"/>
      <c r="AA275" s="49"/>
      <c r="AB275" s="142">
        <f t="shared" si="9"/>
        <v>0</v>
      </c>
      <c r="AC275" s="142">
        <f>IF(NOT(ISBLANK(F275)),LOOKUP(F275,EWKNrListe,Übersicht!D$11:D$26),0)</f>
        <v>0</v>
      </c>
      <c r="AD275" s="142">
        <f>IF(AND(NOT(ISBLANK(G275)),ISNUMBER(H275)),LOOKUP(H275,WKNrListe,Übersicht!I$11:I$26),)</f>
        <v>0</v>
      </c>
      <c r="AE275" s="216" t="str">
        <f t="shared" si="8"/>
        <v/>
      </c>
      <c r="AF275" s="206" t="str">
        <f>IF(OR(ISBLANK(F275),
AND(
ISBLANK(E275),
NOT(ISNUMBER(E275))
)),
"",
IF(
E275&lt;=Schwierigkeitsstufen!J$3,
Schwierigkeitsstufen!K$3,
Schwierigkeitsstufen!K$2
))</f>
        <v/>
      </c>
    </row>
    <row r="276" spans="1:32" s="50" customFormat="1" ht="15" x14ac:dyDescent="0.2">
      <c r="A276" s="46"/>
      <c r="B276" s="46"/>
      <c r="C276" s="48"/>
      <c r="D276" s="48"/>
      <c r="E276" s="47"/>
      <c r="F276" s="48"/>
      <c r="G276" s="48"/>
      <c r="H276" s="170" t="str">
        <f>IF(ISBLANK(G276)," ",IF(LOOKUP(G276,MannschaftsNrListe,Mannschaften!B$4:B$53)&lt;&gt;0,LOOKUP(G276,MannschaftsNrListe,Mannschaften!B$4:B$53),""))</f>
        <v xml:space="preserve"> </v>
      </c>
      <c r="I276" s="48"/>
      <c r="J276" s="48"/>
      <c r="K276" s="48"/>
      <c r="L276" s="48"/>
      <c r="M276" s="48"/>
      <c r="N276" s="48"/>
      <c r="O276" s="48"/>
      <c r="P276" s="48"/>
      <c r="Q276" s="48"/>
      <c r="R276" s="48"/>
      <c r="S276" s="48"/>
      <c r="T276" s="48"/>
      <c r="U276" s="48"/>
      <c r="V276" s="48"/>
      <c r="W276" s="48"/>
      <c r="X276" s="48"/>
      <c r="Y276" s="48"/>
      <c r="Z276" s="48"/>
      <c r="AA276" s="49"/>
      <c r="AB276" s="142">
        <f t="shared" si="9"/>
        <v>0</v>
      </c>
      <c r="AC276" s="142">
        <f>IF(NOT(ISBLANK(F276)),LOOKUP(F276,EWKNrListe,Übersicht!D$11:D$26),0)</f>
        <v>0</v>
      </c>
      <c r="AD276" s="142">
        <f>IF(AND(NOT(ISBLANK(G276)),ISNUMBER(H276)),LOOKUP(H276,WKNrListe,Übersicht!I$11:I$26),)</f>
        <v>0</v>
      </c>
      <c r="AE276" s="216" t="str">
        <f t="shared" si="8"/>
        <v/>
      </c>
      <c r="AF276" s="206" t="str">
        <f>IF(OR(ISBLANK(F276),
AND(
ISBLANK(E276),
NOT(ISNUMBER(E276))
)),
"",
IF(
E276&lt;=Schwierigkeitsstufen!J$3,
Schwierigkeitsstufen!K$3,
Schwierigkeitsstufen!K$2
))</f>
        <v/>
      </c>
    </row>
    <row r="277" spans="1:32" s="50" customFormat="1" ht="15" x14ac:dyDescent="0.2">
      <c r="A277" s="46"/>
      <c r="B277" s="46"/>
      <c r="C277" s="48"/>
      <c r="D277" s="48"/>
      <c r="E277" s="47"/>
      <c r="F277" s="48"/>
      <c r="G277" s="48"/>
      <c r="H277" s="170" t="str">
        <f>IF(ISBLANK(G277)," ",IF(LOOKUP(G277,MannschaftsNrListe,Mannschaften!B$4:B$53)&lt;&gt;0,LOOKUP(G277,MannschaftsNrListe,Mannschaften!B$4:B$53),""))</f>
        <v xml:space="preserve"> </v>
      </c>
      <c r="I277" s="48"/>
      <c r="J277" s="48"/>
      <c r="K277" s="48"/>
      <c r="L277" s="48"/>
      <c r="M277" s="48"/>
      <c r="N277" s="48"/>
      <c r="O277" s="48"/>
      <c r="P277" s="48"/>
      <c r="Q277" s="48"/>
      <c r="R277" s="48"/>
      <c r="S277" s="48"/>
      <c r="T277" s="48"/>
      <c r="U277" s="48"/>
      <c r="V277" s="48"/>
      <c r="W277" s="48"/>
      <c r="X277" s="48"/>
      <c r="Y277" s="48"/>
      <c r="Z277" s="48"/>
      <c r="AA277" s="49"/>
      <c r="AB277" s="142">
        <f t="shared" si="9"/>
        <v>0</v>
      </c>
      <c r="AC277" s="142">
        <f>IF(NOT(ISBLANK(F277)),LOOKUP(F277,EWKNrListe,Übersicht!D$11:D$26),0)</f>
        <v>0</v>
      </c>
      <c r="AD277" s="142">
        <f>IF(AND(NOT(ISBLANK(G277)),ISNUMBER(H277)),LOOKUP(H277,WKNrListe,Übersicht!I$11:I$26),)</f>
        <v>0</v>
      </c>
      <c r="AE277" s="216" t="str">
        <f t="shared" si="8"/>
        <v/>
      </c>
      <c r="AF277" s="206" t="str">
        <f>IF(OR(ISBLANK(F277),
AND(
ISBLANK(E277),
NOT(ISNUMBER(E277))
)),
"",
IF(
E277&lt;=Schwierigkeitsstufen!J$3,
Schwierigkeitsstufen!K$3,
Schwierigkeitsstufen!K$2
))</f>
        <v/>
      </c>
    </row>
    <row r="278" spans="1:32" s="50" customFormat="1" ht="15" x14ac:dyDescent="0.2">
      <c r="A278" s="46"/>
      <c r="B278" s="46"/>
      <c r="C278" s="48"/>
      <c r="D278" s="48"/>
      <c r="E278" s="47"/>
      <c r="F278" s="48"/>
      <c r="G278" s="48"/>
      <c r="H278" s="170" t="str">
        <f>IF(ISBLANK(G278)," ",IF(LOOKUP(G278,MannschaftsNrListe,Mannschaften!B$4:B$53)&lt;&gt;0,LOOKUP(G278,MannschaftsNrListe,Mannschaften!B$4:B$53),""))</f>
        <v xml:space="preserve"> </v>
      </c>
      <c r="I278" s="48"/>
      <c r="J278" s="48"/>
      <c r="K278" s="48"/>
      <c r="L278" s="48"/>
      <c r="M278" s="48"/>
      <c r="N278" s="48"/>
      <c r="O278" s="48"/>
      <c r="P278" s="48"/>
      <c r="Q278" s="48"/>
      <c r="R278" s="48"/>
      <c r="S278" s="48"/>
      <c r="T278" s="48"/>
      <c r="U278" s="48"/>
      <c r="V278" s="48"/>
      <c r="W278" s="48"/>
      <c r="X278" s="48"/>
      <c r="Y278" s="48"/>
      <c r="Z278" s="48"/>
      <c r="AA278" s="49"/>
      <c r="AB278" s="142">
        <f t="shared" si="9"/>
        <v>0</v>
      </c>
      <c r="AC278" s="142">
        <f>IF(NOT(ISBLANK(F278)),LOOKUP(F278,EWKNrListe,Übersicht!D$11:D$26),0)</f>
        <v>0</v>
      </c>
      <c r="AD278" s="142">
        <f>IF(AND(NOT(ISBLANK(G278)),ISNUMBER(H278)),LOOKUP(H278,WKNrListe,Übersicht!I$11:I$26),)</f>
        <v>0</v>
      </c>
      <c r="AE278" s="216" t="str">
        <f t="shared" si="8"/>
        <v/>
      </c>
      <c r="AF278" s="206" t="str">
        <f>IF(OR(ISBLANK(F278),
AND(
ISBLANK(E278),
NOT(ISNUMBER(E278))
)),
"",
IF(
E278&lt;=Schwierigkeitsstufen!J$3,
Schwierigkeitsstufen!K$3,
Schwierigkeitsstufen!K$2
))</f>
        <v/>
      </c>
    </row>
    <row r="279" spans="1:32" s="50" customFormat="1" ht="15" x14ac:dyDescent="0.2">
      <c r="A279" s="46"/>
      <c r="B279" s="46"/>
      <c r="C279" s="48"/>
      <c r="D279" s="48"/>
      <c r="E279" s="47"/>
      <c r="F279" s="48"/>
      <c r="G279" s="48"/>
      <c r="H279" s="170" t="str">
        <f>IF(ISBLANK(G279)," ",IF(LOOKUP(G279,MannschaftsNrListe,Mannschaften!B$4:B$53)&lt;&gt;0,LOOKUP(G279,MannschaftsNrListe,Mannschaften!B$4:B$53),""))</f>
        <v xml:space="preserve"> </v>
      </c>
      <c r="I279" s="48"/>
      <c r="J279" s="48"/>
      <c r="K279" s="48"/>
      <c r="L279" s="48"/>
      <c r="M279" s="48"/>
      <c r="N279" s="48"/>
      <c r="O279" s="48"/>
      <c r="P279" s="48"/>
      <c r="Q279" s="48"/>
      <c r="R279" s="48"/>
      <c r="S279" s="48"/>
      <c r="T279" s="48"/>
      <c r="U279" s="48"/>
      <c r="V279" s="48"/>
      <c r="W279" s="48"/>
      <c r="X279" s="48"/>
      <c r="Y279" s="48"/>
      <c r="Z279" s="48"/>
      <c r="AA279" s="49"/>
      <c r="AB279" s="142">
        <f t="shared" si="9"/>
        <v>0</v>
      </c>
      <c r="AC279" s="142">
        <f>IF(NOT(ISBLANK(F279)),LOOKUP(F279,EWKNrListe,Übersicht!D$11:D$26),0)</f>
        <v>0</v>
      </c>
      <c r="AD279" s="142">
        <f>IF(AND(NOT(ISBLANK(G279)),ISNUMBER(H279)),LOOKUP(H279,WKNrListe,Übersicht!I$11:I$26),)</f>
        <v>0</v>
      </c>
      <c r="AE279" s="216" t="str">
        <f t="shared" si="8"/>
        <v/>
      </c>
      <c r="AF279" s="206" t="str">
        <f>IF(OR(ISBLANK(F279),
AND(
ISBLANK(E279),
NOT(ISNUMBER(E279))
)),
"",
IF(
E279&lt;=Schwierigkeitsstufen!J$3,
Schwierigkeitsstufen!K$3,
Schwierigkeitsstufen!K$2
))</f>
        <v/>
      </c>
    </row>
    <row r="280" spans="1:32" s="50" customFormat="1" ht="15" x14ac:dyDescent="0.2">
      <c r="A280" s="46"/>
      <c r="B280" s="46"/>
      <c r="C280" s="48"/>
      <c r="D280" s="48"/>
      <c r="E280" s="47"/>
      <c r="F280" s="48"/>
      <c r="G280" s="48"/>
      <c r="H280" s="170" t="str">
        <f>IF(ISBLANK(G280)," ",IF(LOOKUP(G280,MannschaftsNrListe,Mannschaften!B$4:B$53)&lt;&gt;0,LOOKUP(G280,MannschaftsNrListe,Mannschaften!B$4:B$53),""))</f>
        <v xml:space="preserve"> </v>
      </c>
      <c r="I280" s="48"/>
      <c r="J280" s="48"/>
      <c r="K280" s="48"/>
      <c r="L280" s="48"/>
      <c r="M280" s="48"/>
      <c r="N280" s="48"/>
      <c r="O280" s="48"/>
      <c r="P280" s="48"/>
      <c r="Q280" s="48"/>
      <c r="R280" s="48"/>
      <c r="S280" s="48"/>
      <c r="T280" s="48"/>
      <c r="U280" s="48"/>
      <c r="V280" s="48"/>
      <c r="W280" s="48"/>
      <c r="X280" s="48"/>
      <c r="Y280" s="48"/>
      <c r="Z280" s="48"/>
      <c r="AA280" s="49"/>
      <c r="AB280" s="142">
        <f t="shared" si="9"/>
        <v>0</v>
      </c>
      <c r="AC280" s="142">
        <f>IF(NOT(ISBLANK(F280)),LOOKUP(F280,EWKNrListe,Übersicht!D$11:D$26),0)</f>
        <v>0</v>
      </c>
      <c r="AD280" s="142">
        <f>IF(AND(NOT(ISBLANK(G280)),ISNUMBER(H280)),LOOKUP(H280,WKNrListe,Übersicht!I$11:I$26),)</f>
        <v>0</v>
      </c>
      <c r="AE280" s="216" t="str">
        <f t="shared" si="8"/>
        <v/>
      </c>
      <c r="AF280" s="206" t="str">
        <f>IF(OR(ISBLANK(F280),
AND(
ISBLANK(E280),
NOT(ISNUMBER(E280))
)),
"",
IF(
E280&lt;=Schwierigkeitsstufen!J$3,
Schwierigkeitsstufen!K$3,
Schwierigkeitsstufen!K$2
))</f>
        <v/>
      </c>
    </row>
    <row r="281" spans="1:32" s="50" customFormat="1" ht="15" x14ac:dyDescent="0.2">
      <c r="A281" s="46"/>
      <c r="B281" s="46"/>
      <c r="C281" s="48"/>
      <c r="D281" s="48"/>
      <c r="E281" s="47"/>
      <c r="F281" s="48"/>
      <c r="G281" s="48"/>
      <c r="H281" s="170" t="str">
        <f>IF(ISBLANK(G281)," ",IF(LOOKUP(G281,MannschaftsNrListe,Mannschaften!B$4:B$53)&lt;&gt;0,LOOKUP(G281,MannschaftsNrListe,Mannschaften!B$4:B$53),""))</f>
        <v xml:space="preserve"> </v>
      </c>
      <c r="I281" s="48"/>
      <c r="J281" s="48"/>
      <c r="K281" s="48"/>
      <c r="L281" s="48"/>
      <c r="M281" s="48"/>
      <c r="N281" s="48"/>
      <c r="O281" s="48"/>
      <c r="P281" s="48"/>
      <c r="Q281" s="48"/>
      <c r="R281" s="48"/>
      <c r="S281" s="48"/>
      <c r="T281" s="48"/>
      <c r="U281" s="48"/>
      <c r="V281" s="48"/>
      <c r="W281" s="48"/>
      <c r="X281" s="48"/>
      <c r="Y281" s="48"/>
      <c r="Z281" s="48"/>
      <c r="AA281" s="49"/>
      <c r="AB281" s="142">
        <f t="shared" si="9"/>
        <v>0</v>
      </c>
      <c r="AC281" s="142">
        <f>IF(NOT(ISBLANK(F281)),LOOKUP(F281,EWKNrListe,Übersicht!D$11:D$26),0)</f>
        <v>0</v>
      </c>
      <c r="AD281" s="142">
        <f>IF(AND(NOT(ISBLANK(G281)),ISNUMBER(H281)),LOOKUP(H281,WKNrListe,Übersicht!I$11:I$26),)</f>
        <v>0</v>
      </c>
      <c r="AE281" s="216" t="str">
        <f t="shared" si="8"/>
        <v/>
      </c>
      <c r="AF281" s="206" t="str">
        <f>IF(OR(ISBLANK(F281),
AND(
ISBLANK(E281),
NOT(ISNUMBER(E281))
)),
"",
IF(
E281&lt;=Schwierigkeitsstufen!J$3,
Schwierigkeitsstufen!K$3,
Schwierigkeitsstufen!K$2
))</f>
        <v/>
      </c>
    </row>
    <row r="282" spans="1:32" s="50" customFormat="1" ht="15" x14ac:dyDescent="0.2">
      <c r="A282" s="46"/>
      <c r="B282" s="46"/>
      <c r="C282" s="48"/>
      <c r="D282" s="48"/>
      <c r="E282" s="47"/>
      <c r="F282" s="48"/>
      <c r="G282" s="48"/>
      <c r="H282" s="170" t="str">
        <f>IF(ISBLANK(G282)," ",IF(LOOKUP(G282,MannschaftsNrListe,Mannschaften!B$4:B$53)&lt;&gt;0,LOOKUP(G282,MannschaftsNrListe,Mannschaften!B$4:B$53),""))</f>
        <v xml:space="preserve"> </v>
      </c>
      <c r="I282" s="48"/>
      <c r="J282" s="48"/>
      <c r="K282" s="48"/>
      <c r="L282" s="48"/>
      <c r="M282" s="48"/>
      <c r="N282" s="48"/>
      <c r="O282" s="48"/>
      <c r="P282" s="48"/>
      <c r="Q282" s="48"/>
      <c r="R282" s="48"/>
      <c r="S282" s="48"/>
      <c r="T282" s="48"/>
      <c r="U282" s="48"/>
      <c r="V282" s="48"/>
      <c r="W282" s="48"/>
      <c r="X282" s="48"/>
      <c r="Y282" s="48"/>
      <c r="Z282" s="48"/>
      <c r="AA282" s="49"/>
      <c r="AB282" s="142">
        <f t="shared" si="9"/>
        <v>0</v>
      </c>
      <c r="AC282" s="142">
        <f>IF(NOT(ISBLANK(F282)),LOOKUP(F282,EWKNrListe,Übersicht!D$11:D$26),0)</f>
        <v>0</v>
      </c>
      <c r="AD282" s="142">
        <f>IF(AND(NOT(ISBLANK(G282)),ISNUMBER(H282)),LOOKUP(H282,WKNrListe,Übersicht!I$11:I$26),)</f>
        <v>0</v>
      </c>
      <c r="AE282" s="216" t="str">
        <f t="shared" si="8"/>
        <v/>
      </c>
      <c r="AF282" s="206" t="str">
        <f>IF(OR(ISBLANK(F282),
AND(
ISBLANK(E282),
NOT(ISNUMBER(E282))
)),
"",
IF(
E282&lt;=Schwierigkeitsstufen!J$3,
Schwierigkeitsstufen!K$3,
Schwierigkeitsstufen!K$2
))</f>
        <v/>
      </c>
    </row>
    <row r="283" spans="1:32" s="50" customFormat="1" ht="15" x14ac:dyDescent="0.2">
      <c r="A283" s="46"/>
      <c r="B283" s="46"/>
      <c r="C283" s="48"/>
      <c r="D283" s="48"/>
      <c r="E283" s="47"/>
      <c r="F283" s="48"/>
      <c r="G283" s="48"/>
      <c r="H283" s="170" t="str">
        <f>IF(ISBLANK(G283)," ",IF(LOOKUP(G283,MannschaftsNrListe,Mannschaften!B$4:B$53)&lt;&gt;0,LOOKUP(G283,MannschaftsNrListe,Mannschaften!B$4:B$53),""))</f>
        <v xml:space="preserve"> </v>
      </c>
      <c r="I283" s="48"/>
      <c r="J283" s="48"/>
      <c r="K283" s="48"/>
      <c r="L283" s="48"/>
      <c r="M283" s="48"/>
      <c r="N283" s="48"/>
      <c r="O283" s="48"/>
      <c r="P283" s="48"/>
      <c r="Q283" s="48"/>
      <c r="R283" s="48"/>
      <c r="S283" s="48"/>
      <c r="T283" s="48"/>
      <c r="U283" s="48"/>
      <c r="V283" s="48"/>
      <c r="W283" s="48"/>
      <c r="X283" s="48"/>
      <c r="Y283" s="48"/>
      <c r="Z283" s="48"/>
      <c r="AA283" s="49"/>
      <c r="AB283" s="142">
        <f t="shared" si="9"/>
        <v>0</v>
      </c>
      <c r="AC283" s="142">
        <f>IF(NOT(ISBLANK(F283)),LOOKUP(F283,EWKNrListe,Übersicht!D$11:D$26),0)</f>
        <v>0</v>
      </c>
      <c r="AD283" s="142">
        <f>IF(AND(NOT(ISBLANK(G283)),ISNUMBER(H283)),LOOKUP(H283,WKNrListe,Übersicht!I$11:I$26),)</f>
        <v>0</v>
      </c>
      <c r="AE283" s="216" t="str">
        <f t="shared" si="8"/>
        <v/>
      </c>
      <c r="AF283" s="206" t="str">
        <f>IF(OR(ISBLANK(F283),
AND(
ISBLANK(E283),
NOT(ISNUMBER(E283))
)),
"",
IF(
E283&lt;=Schwierigkeitsstufen!J$3,
Schwierigkeitsstufen!K$3,
Schwierigkeitsstufen!K$2
))</f>
        <v/>
      </c>
    </row>
    <row r="284" spans="1:32" s="50" customFormat="1" ht="15" x14ac:dyDescent="0.2">
      <c r="A284" s="46"/>
      <c r="B284" s="46"/>
      <c r="C284" s="48"/>
      <c r="D284" s="48"/>
      <c r="E284" s="47"/>
      <c r="F284" s="48"/>
      <c r="G284" s="48"/>
      <c r="H284" s="170" t="str">
        <f>IF(ISBLANK(G284)," ",IF(LOOKUP(G284,MannschaftsNrListe,Mannschaften!B$4:B$53)&lt;&gt;0,LOOKUP(G284,MannschaftsNrListe,Mannschaften!B$4:B$53),""))</f>
        <v xml:space="preserve"> </v>
      </c>
      <c r="I284" s="48"/>
      <c r="J284" s="48"/>
      <c r="K284" s="48"/>
      <c r="L284" s="48"/>
      <c r="M284" s="48"/>
      <c r="N284" s="48"/>
      <c r="O284" s="48"/>
      <c r="P284" s="48"/>
      <c r="Q284" s="48"/>
      <c r="R284" s="48"/>
      <c r="S284" s="48"/>
      <c r="T284" s="48"/>
      <c r="U284" s="48"/>
      <c r="V284" s="48"/>
      <c r="W284" s="48"/>
      <c r="X284" s="48"/>
      <c r="Y284" s="48"/>
      <c r="Z284" s="48"/>
      <c r="AA284" s="49"/>
      <c r="AB284" s="142">
        <f t="shared" si="9"/>
        <v>0</v>
      </c>
      <c r="AC284" s="142">
        <f>IF(NOT(ISBLANK(F284)),LOOKUP(F284,EWKNrListe,Übersicht!D$11:D$26),0)</f>
        <v>0</v>
      </c>
      <c r="AD284" s="142">
        <f>IF(AND(NOT(ISBLANK(G284)),ISNUMBER(H284)),LOOKUP(H284,WKNrListe,Übersicht!I$11:I$26),)</f>
        <v>0</v>
      </c>
      <c r="AE284" s="216" t="str">
        <f t="shared" si="8"/>
        <v/>
      </c>
      <c r="AF284" s="206" t="str">
        <f>IF(OR(ISBLANK(F284),
AND(
ISBLANK(E284),
NOT(ISNUMBER(E284))
)),
"",
IF(
E284&lt;=Schwierigkeitsstufen!J$3,
Schwierigkeitsstufen!K$3,
Schwierigkeitsstufen!K$2
))</f>
        <v/>
      </c>
    </row>
    <row r="285" spans="1:32" s="50" customFormat="1" ht="15" x14ac:dyDescent="0.2">
      <c r="A285" s="46"/>
      <c r="B285" s="46"/>
      <c r="C285" s="48"/>
      <c r="D285" s="48"/>
      <c r="E285" s="47"/>
      <c r="F285" s="48"/>
      <c r="G285" s="48"/>
      <c r="H285" s="170" t="str">
        <f>IF(ISBLANK(G285)," ",IF(LOOKUP(G285,MannschaftsNrListe,Mannschaften!B$4:B$53)&lt;&gt;0,LOOKUP(G285,MannschaftsNrListe,Mannschaften!B$4:B$53),""))</f>
        <v xml:space="preserve"> </v>
      </c>
      <c r="I285" s="48"/>
      <c r="J285" s="48"/>
      <c r="K285" s="48"/>
      <c r="L285" s="48"/>
      <c r="M285" s="48"/>
      <c r="N285" s="48"/>
      <c r="O285" s="48"/>
      <c r="P285" s="48"/>
      <c r="Q285" s="48"/>
      <c r="R285" s="48"/>
      <c r="S285" s="48"/>
      <c r="T285" s="48"/>
      <c r="U285" s="48"/>
      <c r="V285" s="48"/>
      <c r="W285" s="48"/>
      <c r="X285" s="48"/>
      <c r="Y285" s="48"/>
      <c r="Z285" s="48"/>
      <c r="AA285" s="49"/>
      <c r="AB285" s="142">
        <f t="shared" si="9"/>
        <v>0</v>
      </c>
      <c r="AC285" s="142">
        <f>IF(NOT(ISBLANK(F285)),LOOKUP(F285,EWKNrListe,Übersicht!D$11:D$26),0)</f>
        <v>0</v>
      </c>
      <c r="AD285" s="142">
        <f>IF(AND(NOT(ISBLANK(G285)),ISNUMBER(H285)),LOOKUP(H285,WKNrListe,Übersicht!I$11:I$26),)</f>
        <v>0</v>
      </c>
      <c r="AE285" s="216" t="str">
        <f t="shared" si="8"/>
        <v/>
      </c>
      <c r="AF285" s="206" t="str">
        <f>IF(OR(ISBLANK(F285),
AND(
ISBLANK(E285),
NOT(ISNUMBER(E285))
)),
"",
IF(
E285&lt;=Schwierigkeitsstufen!J$3,
Schwierigkeitsstufen!K$3,
Schwierigkeitsstufen!K$2
))</f>
        <v/>
      </c>
    </row>
    <row r="286" spans="1:32" s="50" customFormat="1" ht="15" x14ac:dyDescent="0.2">
      <c r="A286" s="46"/>
      <c r="B286" s="46"/>
      <c r="C286" s="48"/>
      <c r="D286" s="48"/>
      <c r="E286" s="47"/>
      <c r="F286" s="48"/>
      <c r="G286" s="48"/>
      <c r="H286" s="170" t="str">
        <f>IF(ISBLANK(G286)," ",IF(LOOKUP(G286,MannschaftsNrListe,Mannschaften!B$4:B$53)&lt;&gt;0,LOOKUP(G286,MannschaftsNrListe,Mannschaften!B$4:B$53),""))</f>
        <v xml:space="preserve"> </v>
      </c>
      <c r="I286" s="48"/>
      <c r="J286" s="48"/>
      <c r="K286" s="48"/>
      <c r="L286" s="48"/>
      <c r="M286" s="48"/>
      <c r="N286" s="48"/>
      <c r="O286" s="48"/>
      <c r="P286" s="48"/>
      <c r="Q286" s="48"/>
      <c r="R286" s="48"/>
      <c r="S286" s="48"/>
      <c r="T286" s="48"/>
      <c r="U286" s="48"/>
      <c r="V286" s="48"/>
      <c r="W286" s="48"/>
      <c r="X286" s="48"/>
      <c r="Y286" s="48"/>
      <c r="Z286" s="48"/>
      <c r="AA286" s="49"/>
      <c r="AB286" s="142">
        <f t="shared" si="9"/>
        <v>0</v>
      </c>
      <c r="AC286" s="142">
        <f>IF(NOT(ISBLANK(F286)),LOOKUP(F286,EWKNrListe,Übersicht!D$11:D$26),0)</f>
        <v>0</v>
      </c>
      <c r="AD286" s="142">
        <f>IF(AND(NOT(ISBLANK(G286)),ISNUMBER(H286)),LOOKUP(H286,WKNrListe,Übersicht!I$11:I$26),)</f>
        <v>0</v>
      </c>
      <c r="AE286" s="216" t="str">
        <f t="shared" si="8"/>
        <v/>
      </c>
      <c r="AF286" s="206" t="str">
        <f>IF(OR(ISBLANK(F286),
AND(
ISBLANK(E286),
NOT(ISNUMBER(E286))
)),
"",
IF(
E286&lt;=Schwierigkeitsstufen!J$3,
Schwierigkeitsstufen!K$3,
Schwierigkeitsstufen!K$2
))</f>
        <v/>
      </c>
    </row>
    <row r="287" spans="1:32" s="50" customFormat="1" ht="15" x14ac:dyDescent="0.2">
      <c r="A287" s="46"/>
      <c r="B287" s="46"/>
      <c r="C287" s="48"/>
      <c r="D287" s="48"/>
      <c r="E287" s="47"/>
      <c r="F287" s="48"/>
      <c r="G287" s="48"/>
      <c r="H287" s="170" t="str">
        <f>IF(ISBLANK(G287)," ",IF(LOOKUP(G287,MannschaftsNrListe,Mannschaften!B$4:B$53)&lt;&gt;0,LOOKUP(G287,MannschaftsNrListe,Mannschaften!B$4:B$53),""))</f>
        <v xml:space="preserve"> </v>
      </c>
      <c r="I287" s="48"/>
      <c r="J287" s="48"/>
      <c r="K287" s="48"/>
      <c r="L287" s="48"/>
      <c r="M287" s="48"/>
      <c r="N287" s="48"/>
      <c r="O287" s="48"/>
      <c r="P287" s="48"/>
      <c r="Q287" s="48"/>
      <c r="R287" s="48"/>
      <c r="S287" s="48"/>
      <c r="T287" s="48"/>
      <c r="U287" s="48"/>
      <c r="V287" s="48"/>
      <c r="W287" s="48"/>
      <c r="X287" s="48"/>
      <c r="Y287" s="48"/>
      <c r="Z287" s="48"/>
      <c r="AA287" s="49"/>
      <c r="AB287" s="142">
        <f t="shared" si="9"/>
        <v>0</v>
      </c>
      <c r="AC287" s="142">
        <f>IF(NOT(ISBLANK(F287)),LOOKUP(F287,EWKNrListe,Übersicht!D$11:D$26),0)</f>
        <v>0</v>
      </c>
      <c r="AD287" s="142">
        <f>IF(AND(NOT(ISBLANK(G287)),ISNUMBER(H287)),LOOKUP(H287,WKNrListe,Übersicht!I$11:I$26),)</f>
        <v>0</v>
      </c>
      <c r="AE287" s="216" t="str">
        <f t="shared" si="8"/>
        <v/>
      </c>
      <c r="AF287" s="206" t="str">
        <f>IF(OR(ISBLANK(F287),
AND(
ISBLANK(E287),
NOT(ISNUMBER(E287))
)),
"",
IF(
E287&lt;=Schwierigkeitsstufen!J$3,
Schwierigkeitsstufen!K$3,
Schwierigkeitsstufen!K$2
))</f>
        <v/>
      </c>
    </row>
    <row r="288" spans="1:32" s="50" customFormat="1" ht="15" x14ac:dyDescent="0.2">
      <c r="A288" s="46"/>
      <c r="B288" s="46"/>
      <c r="C288" s="48"/>
      <c r="D288" s="48"/>
      <c r="E288" s="47"/>
      <c r="F288" s="48"/>
      <c r="G288" s="48"/>
      <c r="H288" s="170" t="str">
        <f>IF(ISBLANK(G288)," ",IF(LOOKUP(G288,MannschaftsNrListe,Mannschaften!B$4:B$53)&lt;&gt;0,LOOKUP(G288,MannschaftsNrListe,Mannschaften!B$4:B$53),""))</f>
        <v xml:space="preserve"> </v>
      </c>
      <c r="I288" s="48"/>
      <c r="J288" s="48"/>
      <c r="K288" s="48"/>
      <c r="L288" s="48"/>
      <c r="M288" s="48"/>
      <c r="N288" s="48"/>
      <c r="O288" s="48"/>
      <c r="P288" s="48"/>
      <c r="Q288" s="48"/>
      <c r="R288" s="48"/>
      <c r="S288" s="48"/>
      <c r="T288" s="48"/>
      <c r="U288" s="48"/>
      <c r="V288" s="48"/>
      <c r="W288" s="48"/>
      <c r="X288" s="48"/>
      <c r="Y288" s="48"/>
      <c r="Z288" s="48"/>
      <c r="AA288" s="49"/>
      <c r="AB288" s="142">
        <f t="shared" si="9"/>
        <v>0</v>
      </c>
      <c r="AC288" s="142">
        <f>IF(NOT(ISBLANK(F288)),LOOKUP(F288,EWKNrListe,Übersicht!D$11:D$26),0)</f>
        <v>0</v>
      </c>
      <c r="AD288" s="142">
        <f>IF(AND(NOT(ISBLANK(G288)),ISNUMBER(H288)),LOOKUP(H288,WKNrListe,Übersicht!I$11:I$26),)</f>
        <v>0</v>
      </c>
      <c r="AE288" s="216" t="str">
        <f t="shared" si="8"/>
        <v/>
      </c>
      <c r="AF288" s="206" t="str">
        <f>IF(OR(ISBLANK(F288),
AND(
ISBLANK(E288),
NOT(ISNUMBER(E288))
)),
"",
IF(
E288&lt;=Schwierigkeitsstufen!J$3,
Schwierigkeitsstufen!K$3,
Schwierigkeitsstufen!K$2
))</f>
        <v/>
      </c>
    </row>
    <row r="289" spans="1:32" s="50" customFormat="1" ht="15" x14ac:dyDescent="0.2">
      <c r="A289" s="46"/>
      <c r="B289" s="46"/>
      <c r="C289" s="48"/>
      <c r="D289" s="48"/>
      <c r="E289" s="47"/>
      <c r="F289" s="48"/>
      <c r="G289" s="48"/>
      <c r="H289" s="170" t="str">
        <f>IF(ISBLANK(G289)," ",IF(LOOKUP(G289,MannschaftsNrListe,Mannschaften!B$4:B$53)&lt;&gt;0,LOOKUP(G289,MannschaftsNrListe,Mannschaften!B$4:B$53),""))</f>
        <v xml:space="preserve"> </v>
      </c>
      <c r="I289" s="48"/>
      <c r="J289" s="48"/>
      <c r="K289" s="48"/>
      <c r="L289" s="48"/>
      <c r="M289" s="48"/>
      <c r="N289" s="48"/>
      <c r="O289" s="48"/>
      <c r="P289" s="48"/>
      <c r="Q289" s="48"/>
      <c r="R289" s="48"/>
      <c r="S289" s="48"/>
      <c r="T289" s="48"/>
      <c r="U289" s="48"/>
      <c r="V289" s="48"/>
      <c r="W289" s="48"/>
      <c r="X289" s="48"/>
      <c r="Y289" s="48"/>
      <c r="Z289" s="48"/>
      <c r="AA289" s="49"/>
      <c r="AB289" s="142">
        <f t="shared" si="9"/>
        <v>0</v>
      </c>
      <c r="AC289" s="142">
        <f>IF(NOT(ISBLANK(F289)),LOOKUP(F289,EWKNrListe,Übersicht!D$11:D$26),0)</f>
        <v>0</v>
      </c>
      <c r="AD289" s="142">
        <f>IF(AND(NOT(ISBLANK(G289)),ISNUMBER(H289)),LOOKUP(H289,WKNrListe,Übersicht!I$11:I$26),)</f>
        <v>0</v>
      </c>
      <c r="AE289" s="216" t="str">
        <f t="shared" si="8"/>
        <v/>
      </c>
      <c r="AF289" s="206" t="str">
        <f>IF(OR(ISBLANK(F289),
AND(
ISBLANK(E289),
NOT(ISNUMBER(E289))
)),
"",
IF(
E289&lt;=Schwierigkeitsstufen!J$3,
Schwierigkeitsstufen!K$3,
Schwierigkeitsstufen!K$2
))</f>
        <v/>
      </c>
    </row>
    <row r="290" spans="1:32" s="50" customFormat="1" ht="15" x14ac:dyDescent="0.2">
      <c r="A290" s="46"/>
      <c r="B290" s="46"/>
      <c r="C290" s="48"/>
      <c r="D290" s="48"/>
      <c r="E290" s="47"/>
      <c r="F290" s="48"/>
      <c r="G290" s="48"/>
      <c r="H290" s="170" t="str">
        <f>IF(ISBLANK(G290)," ",IF(LOOKUP(G290,MannschaftsNrListe,Mannschaften!B$4:B$53)&lt;&gt;0,LOOKUP(G290,MannschaftsNrListe,Mannschaften!B$4:B$53),""))</f>
        <v xml:space="preserve"> </v>
      </c>
      <c r="I290" s="48"/>
      <c r="J290" s="48"/>
      <c r="K290" s="48"/>
      <c r="L290" s="48"/>
      <c r="M290" s="48"/>
      <c r="N290" s="48"/>
      <c r="O290" s="48"/>
      <c r="P290" s="48"/>
      <c r="Q290" s="48"/>
      <c r="R290" s="48"/>
      <c r="S290" s="48"/>
      <c r="T290" s="48"/>
      <c r="U290" s="48"/>
      <c r="V290" s="48"/>
      <c r="W290" s="48"/>
      <c r="X290" s="48"/>
      <c r="Y290" s="48"/>
      <c r="Z290" s="48"/>
      <c r="AA290" s="49"/>
      <c r="AB290" s="142">
        <f t="shared" si="9"/>
        <v>0</v>
      </c>
      <c r="AC290" s="142">
        <f>IF(NOT(ISBLANK(F290)),LOOKUP(F290,EWKNrListe,Übersicht!D$11:D$26),0)</f>
        <v>0</v>
      </c>
      <c r="AD290" s="142">
        <f>IF(AND(NOT(ISBLANK(G290)),ISNUMBER(H290)),LOOKUP(H290,WKNrListe,Übersicht!I$11:I$26),)</f>
        <v>0</v>
      </c>
      <c r="AE290" s="216" t="str">
        <f t="shared" si="8"/>
        <v/>
      </c>
      <c r="AF290" s="206" t="str">
        <f>IF(OR(ISBLANK(F290),
AND(
ISBLANK(E290),
NOT(ISNUMBER(E290))
)),
"",
IF(
E290&lt;=Schwierigkeitsstufen!J$3,
Schwierigkeitsstufen!K$3,
Schwierigkeitsstufen!K$2
))</f>
        <v/>
      </c>
    </row>
    <row r="291" spans="1:32" s="50" customFormat="1" ht="15" x14ac:dyDescent="0.2">
      <c r="A291" s="46"/>
      <c r="B291" s="46"/>
      <c r="C291" s="48"/>
      <c r="D291" s="48"/>
      <c r="E291" s="47"/>
      <c r="F291" s="48"/>
      <c r="G291" s="48"/>
      <c r="H291" s="170" t="str">
        <f>IF(ISBLANK(G291)," ",IF(LOOKUP(G291,MannschaftsNrListe,Mannschaften!B$4:B$53)&lt;&gt;0,LOOKUP(G291,MannschaftsNrListe,Mannschaften!B$4:B$53),""))</f>
        <v xml:space="preserve"> </v>
      </c>
      <c r="I291" s="48"/>
      <c r="J291" s="48"/>
      <c r="K291" s="48"/>
      <c r="L291" s="48"/>
      <c r="M291" s="48"/>
      <c r="N291" s="48"/>
      <c r="O291" s="48"/>
      <c r="P291" s="48"/>
      <c r="Q291" s="48"/>
      <c r="R291" s="48"/>
      <c r="S291" s="48"/>
      <c r="T291" s="48"/>
      <c r="U291" s="48"/>
      <c r="V291" s="48"/>
      <c r="W291" s="48"/>
      <c r="X291" s="48"/>
      <c r="Y291" s="48"/>
      <c r="Z291" s="48"/>
      <c r="AA291" s="49"/>
      <c r="AB291" s="142">
        <f t="shared" si="9"/>
        <v>0</v>
      </c>
      <c r="AC291" s="142">
        <f>IF(NOT(ISBLANK(F291)),LOOKUP(F291,EWKNrListe,Übersicht!D$11:D$26),0)</f>
        <v>0</v>
      </c>
      <c r="AD291" s="142">
        <f>IF(AND(NOT(ISBLANK(G291)),ISNUMBER(H291)),LOOKUP(H291,WKNrListe,Übersicht!I$11:I$26),)</f>
        <v>0</v>
      </c>
      <c r="AE291" s="216" t="str">
        <f t="shared" si="8"/>
        <v/>
      </c>
      <c r="AF291" s="206" t="str">
        <f>IF(OR(ISBLANK(F291),
AND(
ISBLANK(E291),
NOT(ISNUMBER(E291))
)),
"",
IF(
E291&lt;=Schwierigkeitsstufen!J$3,
Schwierigkeitsstufen!K$3,
Schwierigkeitsstufen!K$2
))</f>
        <v/>
      </c>
    </row>
    <row r="292" spans="1:32" s="50" customFormat="1" ht="15" x14ac:dyDescent="0.2">
      <c r="A292" s="46"/>
      <c r="B292" s="46"/>
      <c r="C292" s="48"/>
      <c r="D292" s="48"/>
      <c r="E292" s="47"/>
      <c r="F292" s="48"/>
      <c r="G292" s="48"/>
      <c r="H292" s="170" t="str">
        <f>IF(ISBLANK(G292)," ",IF(LOOKUP(G292,MannschaftsNrListe,Mannschaften!B$4:B$53)&lt;&gt;0,LOOKUP(G292,MannschaftsNrListe,Mannschaften!B$4:B$53),""))</f>
        <v xml:space="preserve"> </v>
      </c>
      <c r="I292" s="48"/>
      <c r="J292" s="48"/>
      <c r="K292" s="48"/>
      <c r="L292" s="48"/>
      <c r="M292" s="48"/>
      <c r="N292" s="48"/>
      <c r="O292" s="48"/>
      <c r="P292" s="48"/>
      <c r="Q292" s="48"/>
      <c r="R292" s="48"/>
      <c r="S292" s="48"/>
      <c r="T292" s="48"/>
      <c r="U292" s="48"/>
      <c r="V292" s="48"/>
      <c r="W292" s="48"/>
      <c r="X292" s="48"/>
      <c r="Y292" s="48"/>
      <c r="Z292" s="48"/>
      <c r="AA292" s="49"/>
      <c r="AB292" s="142">
        <f t="shared" si="9"/>
        <v>0</v>
      </c>
      <c r="AC292" s="142">
        <f>IF(NOT(ISBLANK(F292)),LOOKUP(F292,EWKNrListe,Übersicht!D$11:D$26),0)</f>
        <v>0</v>
      </c>
      <c r="AD292" s="142">
        <f>IF(AND(NOT(ISBLANK(G292)),ISNUMBER(H292)),LOOKUP(H292,WKNrListe,Übersicht!I$11:I$26),)</f>
        <v>0</v>
      </c>
      <c r="AE292" s="216" t="str">
        <f t="shared" si="8"/>
        <v/>
      </c>
      <c r="AF292" s="206" t="str">
        <f>IF(OR(ISBLANK(F292),
AND(
ISBLANK(E292),
NOT(ISNUMBER(E292))
)),
"",
IF(
E292&lt;=Schwierigkeitsstufen!J$3,
Schwierigkeitsstufen!K$3,
Schwierigkeitsstufen!K$2
))</f>
        <v/>
      </c>
    </row>
    <row r="293" spans="1:32" s="50" customFormat="1" ht="15" x14ac:dyDescent="0.2">
      <c r="A293" s="46"/>
      <c r="B293" s="46"/>
      <c r="C293" s="48"/>
      <c r="D293" s="48"/>
      <c r="E293" s="47"/>
      <c r="F293" s="48"/>
      <c r="G293" s="48"/>
      <c r="H293" s="170" t="str">
        <f>IF(ISBLANK(G293)," ",IF(LOOKUP(G293,MannschaftsNrListe,Mannschaften!B$4:B$53)&lt;&gt;0,LOOKUP(G293,MannschaftsNrListe,Mannschaften!B$4:B$53),""))</f>
        <v xml:space="preserve"> </v>
      </c>
      <c r="I293" s="48"/>
      <c r="J293" s="48"/>
      <c r="K293" s="48"/>
      <c r="L293" s="48"/>
      <c r="M293" s="48"/>
      <c r="N293" s="48"/>
      <c r="O293" s="48"/>
      <c r="P293" s="48"/>
      <c r="Q293" s="48"/>
      <c r="R293" s="48"/>
      <c r="S293" s="48"/>
      <c r="T293" s="48"/>
      <c r="U293" s="48"/>
      <c r="V293" s="48"/>
      <c r="W293" s="48"/>
      <c r="X293" s="48"/>
      <c r="Y293" s="48"/>
      <c r="Z293" s="48"/>
      <c r="AA293" s="49"/>
      <c r="AB293" s="142">
        <f t="shared" si="9"/>
        <v>0</v>
      </c>
      <c r="AC293" s="142">
        <f>IF(NOT(ISBLANK(F293)),LOOKUP(F293,EWKNrListe,Übersicht!D$11:D$26),0)</f>
        <v>0</v>
      </c>
      <c r="AD293" s="142">
        <f>IF(AND(NOT(ISBLANK(G293)),ISNUMBER(H293)),LOOKUP(H293,WKNrListe,Übersicht!I$11:I$26),)</f>
        <v>0</v>
      </c>
      <c r="AE293" s="216" t="str">
        <f t="shared" si="8"/>
        <v/>
      </c>
      <c r="AF293" s="206" t="str">
        <f>IF(OR(ISBLANK(F293),
AND(
ISBLANK(E293),
NOT(ISNUMBER(E293))
)),
"",
IF(
E293&lt;=Schwierigkeitsstufen!J$3,
Schwierigkeitsstufen!K$3,
Schwierigkeitsstufen!K$2
))</f>
        <v/>
      </c>
    </row>
    <row r="294" spans="1:32" s="50" customFormat="1" ht="15" x14ac:dyDescent="0.2">
      <c r="A294" s="46"/>
      <c r="B294" s="46"/>
      <c r="C294" s="48"/>
      <c r="D294" s="48"/>
      <c r="E294" s="47"/>
      <c r="F294" s="48"/>
      <c r="G294" s="48"/>
      <c r="H294" s="170" t="str">
        <f>IF(ISBLANK(G294)," ",IF(LOOKUP(G294,MannschaftsNrListe,Mannschaften!B$4:B$53)&lt;&gt;0,LOOKUP(G294,MannschaftsNrListe,Mannschaften!B$4:B$53),""))</f>
        <v xml:space="preserve"> </v>
      </c>
      <c r="I294" s="48"/>
      <c r="J294" s="48"/>
      <c r="K294" s="48"/>
      <c r="L294" s="48"/>
      <c r="M294" s="48"/>
      <c r="N294" s="48"/>
      <c r="O294" s="48"/>
      <c r="P294" s="48"/>
      <c r="Q294" s="48"/>
      <c r="R294" s="48"/>
      <c r="S294" s="48"/>
      <c r="T294" s="48"/>
      <c r="U294" s="48"/>
      <c r="V294" s="48"/>
      <c r="W294" s="48"/>
      <c r="X294" s="48"/>
      <c r="Y294" s="48"/>
      <c r="Z294" s="48"/>
      <c r="AA294" s="49"/>
      <c r="AB294" s="142">
        <f t="shared" si="9"/>
        <v>0</v>
      </c>
      <c r="AC294" s="142">
        <f>IF(NOT(ISBLANK(F294)),LOOKUP(F294,EWKNrListe,Übersicht!D$11:D$26),0)</f>
        <v>0</v>
      </c>
      <c r="AD294" s="142">
        <f>IF(AND(NOT(ISBLANK(G294)),ISNUMBER(H294)),LOOKUP(H294,WKNrListe,Übersicht!I$11:I$26),)</f>
        <v>0</v>
      </c>
      <c r="AE294" s="216" t="str">
        <f t="shared" si="8"/>
        <v/>
      </c>
      <c r="AF294" s="206" t="str">
        <f>IF(OR(ISBLANK(F294),
AND(
ISBLANK(E294),
NOT(ISNUMBER(E294))
)),
"",
IF(
E294&lt;=Schwierigkeitsstufen!J$3,
Schwierigkeitsstufen!K$3,
Schwierigkeitsstufen!K$2
))</f>
        <v/>
      </c>
    </row>
    <row r="295" spans="1:32" s="50" customFormat="1" ht="15" x14ac:dyDescent="0.2">
      <c r="A295" s="46"/>
      <c r="B295" s="46"/>
      <c r="C295" s="48"/>
      <c r="D295" s="48"/>
      <c r="E295" s="47"/>
      <c r="F295" s="48"/>
      <c r="G295" s="48"/>
      <c r="H295" s="170" t="str">
        <f>IF(ISBLANK(G295)," ",IF(LOOKUP(G295,MannschaftsNrListe,Mannschaften!B$4:B$53)&lt;&gt;0,LOOKUP(G295,MannschaftsNrListe,Mannschaften!B$4:B$53),""))</f>
        <v xml:space="preserve"> </v>
      </c>
      <c r="I295" s="48"/>
      <c r="J295" s="48"/>
      <c r="K295" s="48"/>
      <c r="L295" s="48"/>
      <c r="M295" s="48"/>
      <c r="N295" s="48"/>
      <c r="O295" s="48"/>
      <c r="P295" s="48"/>
      <c r="Q295" s="48"/>
      <c r="R295" s="48"/>
      <c r="S295" s="48"/>
      <c r="T295" s="48"/>
      <c r="U295" s="48"/>
      <c r="V295" s="48"/>
      <c r="W295" s="48"/>
      <c r="X295" s="48"/>
      <c r="Y295" s="48"/>
      <c r="Z295" s="48"/>
      <c r="AA295" s="49"/>
      <c r="AB295" s="142">
        <f t="shared" si="9"/>
        <v>0</v>
      </c>
      <c r="AC295" s="142">
        <f>IF(NOT(ISBLANK(F295)),LOOKUP(F295,EWKNrListe,Übersicht!D$11:D$26),0)</f>
        <v>0</v>
      </c>
      <c r="AD295" s="142">
        <f>IF(AND(NOT(ISBLANK(G295)),ISNUMBER(H295)),LOOKUP(H295,WKNrListe,Übersicht!I$11:I$26),)</f>
        <v>0</v>
      </c>
      <c r="AE295" s="216" t="str">
        <f t="shared" si="8"/>
        <v/>
      </c>
      <c r="AF295" s="206" t="str">
        <f>IF(OR(ISBLANK(F295),
AND(
ISBLANK(E295),
NOT(ISNUMBER(E295))
)),
"",
IF(
E295&lt;=Schwierigkeitsstufen!J$3,
Schwierigkeitsstufen!K$3,
Schwierigkeitsstufen!K$2
))</f>
        <v/>
      </c>
    </row>
    <row r="296" spans="1:32" s="50" customFormat="1" ht="15" x14ac:dyDescent="0.2">
      <c r="A296" s="46"/>
      <c r="B296" s="46"/>
      <c r="C296" s="48"/>
      <c r="D296" s="48"/>
      <c r="E296" s="47"/>
      <c r="F296" s="48"/>
      <c r="G296" s="48"/>
      <c r="H296" s="170" t="str">
        <f>IF(ISBLANK(G296)," ",IF(LOOKUP(G296,MannschaftsNrListe,Mannschaften!B$4:B$53)&lt;&gt;0,LOOKUP(G296,MannschaftsNrListe,Mannschaften!B$4:B$53),""))</f>
        <v xml:space="preserve"> </v>
      </c>
      <c r="I296" s="48"/>
      <c r="J296" s="48"/>
      <c r="K296" s="48"/>
      <c r="L296" s="48"/>
      <c r="M296" s="48"/>
      <c r="N296" s="48"/>
      <c r="O296" s="48"/>
      <c r="P296" s="48"/>
      <c r="Q296" s="48"/>
      <c r="R296" s="48"/>
      <c r="S296" s="48"/>
      <c r="T296" s="48"/>
      <c r="U296" s="48"/>
      <c r="V296" s="48"/>
      <c r="W296" s="48"/>
      <c r="X296" s="48"/>
      <c r="Y296" s="48"/>
      <c r="Z296" s="48"/>
      <c r="AA296" s="49"/>
      <c r="AB296" s="142">
        <f t="shared" si="9"/>
        <v>0</v>
      </c>
      <c r="AC296" s="142">
        <f>IF(NOT(ISBLANK(F296)),LOOKUP(F296,EWKNrListe,Übersicht!D$11:D$26),0)</f>
        <v>0</v>
      </c>
      <c r="AD296" s="142">
        <f>IF(AND(NOT(ISBLANK(G296)),ISNUMBER(H296)),LOOKUP(H296,WKNrListe,Übersicht!I$11:I$26),)</f>
        <v>0</v>
      </c>
      <c r="AE296" s="216" t="str">
        <f t="shared" si="8"/>
        <v/>
      </c>
      <c r="AF296" s="206" t="str">
        <f>IF(OR(ISBLANK(F296),
AND(
ISBLANK(E296),
NOT(ISNUMBER(E296))
)),
"",
IF(
E296&lt;=Schwierigkeitsstufen!J$3,
Schwierigkeitsstufen!K$3,
Schwierigkeitsstufen!K$2
))</f>
        <v/>
      </c>
    </row>
    <row r="297" spans="1:32" s="50" customFormat="1" ht="15" x14ac:dyDescent="0.2">
      <c r="A297" s="46"/>
      <c r="B297" s="46"/>
      <c r="C297" s="48"/>
      <c r="D297" s="48"/>
      <c r="E297" s="47"/>
      <c r="F297" s="48"/>
      <c r="G297" s="48"/>
      <c r="H297" s="170" t="str">
        <f>IF(ISBLANK(G297)," ",IF(LOOKUP(G297,MannschaftsNrListe,Mannschaften!B$4:B$53)&lt;&gt;0,LOOKUP(G297,MannschaftsNrListe,Mannschaften!B$4:B$53),""))</f>
        <v xml:space="preserve"> </v>
      </c>
      <c r="I297" s="48"/>
      <c r="J297" s="48"/>
      <c r="K297" s="48"/>
      <c r="L297" s="48"/>
      <c r="M297" s="48"/>
      <c r="N297" s="48"/>
      <c r="O297" s="48"/>
      <c r="P297" s="48"/>
      <c r="Q297" s="48"/>
      <c r="R297" s="48"/>
      <c r="S297" s="48"/>
      <c r="T297" s="48"/>
      <c r="U297" s="48"/>
      <c r="V297" s="48"/>
      <c r="W297" s="48"/>
      <c r="X297" s="48"/>
      <c r="Y297" s="48"/>
      <c r="Z297" s="48"/>
      <c r="AA297" s="49"/>
      <c r="AB297" s="142">
        <f t="shared" si="9"/>
        <v>0</v>
      </c>
      <c r="AC297" s="142">
        <f>IF(NOT(ISBLANK(F297)),LOOKUP(F297,EWKNrListe,Übersicht!D$11:D$26),0)</f>
        <v>0</v>
      </c>
      <c r="AD297" s="142">
        <f>IF(AND(NOT(ISBLANK(G297)),ISNUMBER(H297)),LOOKUP(H297,WKNrListe,Übersicht!I$11:I$26),)</f>
        <v>0</v>
      </c>
      <c r="AE297" s="216" t="str">
        <f t="shared" si="8"/>
        <v/>
      </c>
      <c r="AF297" s="206" t="str">
        <f>IF(OR(ISBLANK(F297),
AND(
ISBLANK(E297),
NOT(ISNUMBER(E297))
)),
"",
IF(
E297&lt;=Schwierigkeitsstufen!J$3,
Schwierigkeitsstufen!K$3,
Schwierigkeitsstufen!K$2
))</f>
        <v/>
      </c>
    </row>
    <row r="298" spans="1:32" s="50" customFormat="1" ht="15" x14ac:dyDescent="0.2">
      <c r="A298" s="46"/>
      <c r="B298" s="46"/>
      <c r="C298" s="48"/>
      <c r="D298" s="48"/>
      <c r="E298" s="47"/>
      <c r="F298" s="48"/>
      <c r="G298" s="48"/>
      <c r="H298" s="170" t="str">
        <f>IF(ISBLANK(G298)," ",IF(LOOKUP(G298,MannschaftsNrListe,Mannschaften!B$4:B$53)&lt;&gt;0,LOOKUP(G298,MannschaftsNrListe,Mannschaften!B$4:B$53),""))</f>
        <v xml:space="preserve"> </v>
      </c>
      <c r="I298" s="48"/>
      <c r="J298" s="48"/>
      <c r="K298" s="48"/>
      <c r="L298" s="48"/>
      <c r="M298" s="48"/>
      <c r="N298" s="48"/>
      <c r="O298" s="48"/>
      <c r="P298" s="48"/>
      <c r="Q298" s="48"/>
      <c r="R298" s="48"/>
      <c r="S298" s="48"/>
      <c r="T298" s="48"/>
      <c r="U298" s="48"/>
      <c r="V298" s="48"/>
      <c r="W298" s="48"/>
      <c r="X298" s="48"/>
      <c r="Y298" s="48"/>
      <c r="Z298" s="48"/>
      <c r="AA298" s="49"/>
      <c r="AB298" s="142">
        <f t="shared" si="9"/>
        <v>0</v>
      </c>
      <c r="AC298" s="142">
        <f>IF(NOT(ISBLANK(F298)),LOOKUP(F298,EWKNrListe,Übersicht!D$11:D$26),0)</f>
        <v>0</v>
      </c>
      <c r="AD298" s="142">
        <f>IF(AND(NOT(ISBLANK(G298)),ISNUMBER(H298)),LOOKUP(H298,WKNrListe,Übersicht!I$11:I$26),)</f>
        <v>0</v>
      </c>
      <c r="AE298" s="216" t="str">
        <f t="shared" si="8"/>
        <v/>
      </c>
      <c r="AF298" s="206" t="str">
        <f>IF(OR(ISBLANK(F298),
AND(
ISBLANK(E298),
NOT(ISNUMBER(E298))
)),
"",
IF(
E298&lt;=Schwierigkeitsstufen!J$3,
Schwierigkeitsstufen!K$3,
Schwierigkeitsstufen!K$2
))</f>
        <v/>
      </c>
    </row>
    <row r="299" spans="1:32" s="50" customFormat="1" ht="15" x14ac:dyDescent="0.2">
      <c r="A299" s="46"/>
      <c r="B299" s="46"/>
      <c r="C299" s="48"/>
      <c r="D299" s="48"/>
      <c r="E299" s="47"/>
      <c r="F299" s="48"/>
      <c r="G299" s="48"/>
      <c r="H299" s="170" t="str">
        <f>IF(ISBLANK(G299)," ",IF(LOOKUP(G299,MannschaftsNrListe,Mannschaften!B$4:B$53)&lt;&gt;0,LOOKUP(G299,MannschaftsNrListe,Mannschaften!B$4:B$53),""))</f>
        <v xml:space="preserve"> </v>
      </c>
      <c r="I299" s="48"/>
      <c r="J299" s="48"/>
      <c r="K299" s="48"/>
      <c r="L299" s="48"/>
      <c r="M299" s="48"/>
      <c r="N299" s="48"/>
      <c r="O299" s="48"/>
      <c r="P299" s="48"/>
      <c r="Q299" s="48"/>
      <c r="R299" s="48"/>
      <c r="S299" s="48"/>
      <c r="T299" s="48"/>
      <c r="U299" s="48"/>
      <c r="V299" s="48"/>
      <c r="W299" s="48"/>
      <c r="X299" s="48"/>
      <c r="Y299" s="48"/>
      <c r="Z299" s="48"/>
      <c r="AA299" s="49"/>
      <c r="AB299" s="142">
        <f t="shared" si="9"/>
        <v>0</v>
      </c>
      <c r="AC299" s="142">
        <f>IF(NOT(ISBLANK(F299)),LOOKUP(F299,EWKNrListe,Übersicht!D$11:D$26),0)</f>
        <v>0</v>
      </c>
      <c r="AD299" s="142">
        <f>IF(AND(NOT(ISBLANK(G299)),ISNUMBER(H299)),LOOKUP(H299,WKNrListe,Übersicht!I$11:I$26),)</f>
        <v>0</v>
      </c>
      <c r="AE299" s="216" t="str">
        <f t="shared" si="8"/>
        <v/>
      </c>
      <c r="AF299" s="206" t="str">
        <f>IF(OR(ISBLANK(F299),
AND(
ISBLANK(E299),
NOT(ISNUMBER(E299))
)),
"",
IF(
E299&lt;=Schwierigkeitsstufen!J$3,
Schwierigkeitsstufen!K$3,
Schwierigkeitsstufen!K$2
))</f>
        <v/>
      </c>
    </row>
    <row r="300" spans="1:32" s="50" customFormat="1" ht="15" x14ac:dyDescent="0.2">
      <c r="A300" s="46"/>
      <c r="B300" s="46"/>
      <c r="C300" s="48"/>
      <c r="D300" s="48"/>
      <c r="E300" s="47"/>
      <c r="F300" s="48"/>
      <c r="G300" s="48"/>
      <c r="H300" s="170" t="str">
        <f>IF(ISBLANK(G300)," ",IF(LOOKUP(G300,MannschaftsNrListe,Mannschaften!B$4:B$53)&lt;&gt;0,LOOKUP(G300,MannschaftsNrListe,Mannschaften!B$4:B$53),""))</f>
        <v xml:space="preserve"> </v>
      </c>
      <c r="I300" s="48"/>
      <c r="J300" s="48"/>
      <c r="K300" s="48"/>
      <c r="L300" s="48"/>
      <c r="M300" s="48"/>
      <c r="N300" s="48"/>
      <c r="O300" s="48"/>
      <c r="P300" s="48"/>
      <c r="Q300" s="48"/>
      <c r="R300" s="48"/>
      <c r="S300" s="48"/>
      <c r="T300" s="48"/>
      <c r="U300" s="48"/>
      <c r="V300" s="48"/>
      <c r="W300" s="48"/>
      <c r="X300" s="48"/>
      <c r="Y300" s="48"/>
      <c r="Z300" s="48"/>
      <c r="AA300" s="49"/>
      <c r="AB300" s="142">
        <f t="shared" si="9"/>
        <v>0</v>
      </c>
      <c r="AC300" s="142">
        <f>IF(NOT(ISBLANK(F300)),LOOKUP(F300,EWKNrListe,Übersicht!D$11:D$26),0)</f>
        <v>0</v>
      </c>
      <c r="AD300" s="142">
        <f>IF(AND(NOT(ISBLANK(G300)),ISNUMBER(H300)),LOOKUP(H300,WKNrListe,Übersicht!I$11:I$26),)</f>
        <v>0</v>
      </c>
      <c r="AE300" s="216" t="str">
        <f t="shared" si="8"/>
        <v/>
      </c>
      <c r="AF300" s="206" t="str">
        <f>IF(OR(ISBLANK(F300),
AND(
ISBLANK(E300),
NOT(ISNUMBER(E300))
)),
"",
IF(
E300&lt;=Schwierigkeitsstufen!J$3,
Schwierigkeitsstufen!K$3,
Schwierigkeitsstufen!K$2
))</f>
        <v/>
      </c>
    </row>
    <row r="301" spans="1:32" s="50" customFormat="1" ht="15" x14ac:dyDescent="0.2">
      <c r="A301" s="46"/>
      <c r="B301" s="46"/>
      <c r="C301" s="48"/>
      <c r="D301" s="48"/>
      <c r="E301" s="47"/>
      <c r="F301" s="48"/>
      <c r="G301" s="48"/>
      <c r="H301" s="170" t="str">
        <f>IF(ISBLANK(G301)," ",IF(LOOKUP(G301,MannschaftsNrListe,Mannschaften!B$4:B$53)&lt;&gt;0,LOOKUP(G301,MannschaftsNrListe,Mannschaften!B$4:B$53),""))</f>
        <v xml:space="preserve"> </v>
      </c>
      <c r="I301" s="48"/>
      <c r="J301" s="48"/>
      <c r="K301" s="48"/>
      <c r="L301" s="48"/>
      <c r="M301" s="48"/>
      <c r="N301" s="48"/>
      <c r="O301" s="48"/>
      <c r="P301" s="48"/>
      <c r="Q301" s="48"/>
      <c r="R301" s="48"/>
      <c r="S301" s="48"/>
      <c r="T301" s="48"/>
      <c r="U301" s="48"/>
      <c r="V301" s="48"/>
      <c r="W301" s="48"/>
      <c r="X301" s="48"/>
      <c r="Y301" s="48"/>
      <c r="Z301" s="48"/>
      <c r="AA301" s="49"/>
      <c r="AB301" s="142">
        <f t="shared" si="9"/>
        <v>0</v>
      </c>
      <c r="AC301" s="142">
        <f>IF(NOT(ISBLANK(F301)),LOOKUP(F301,EWKNrListe,Übersicht!D$11:D$26),0)</f>
        <v>0</v>
      </c>
      <c r="AD301" s="142">
        <f>IF(AND(NOT(ISBLANK(G301)),ISNUMBER(H301)),LOOKUP(H301,WKNrListe,Übersicht!I$11:I$26),)</f>
        <v>0</v>
      </c>
      <c r="AE301" s="216" t="str">
        <f t="shared" si="8"/>
        <v/>
      </c>
      <c r="AF301" s="206" t="str">
        <f>IF(OR(ISBLANK(F301),
AND(
ISBLANK(E301),
NOT(ISNUMBER(E301))
)),
"",
IF(
E301&lt;=Schwierigkeitsstufen!J$3,
Schwierigkeitsstufen!K$3,
Schwierigkeitsstufen!K$2
))</f>
        <v/>
      </c>
    </row>
    <row r="302" spans="1:32" s="50" customFormat="1" ht="15" x14ac:dyDescent="0.2">
      <c r="A302" s="46"/>
      <c r="B302" s="46"/>
      <c r="C302" s="48"/>
      <c r="D302" s="48"/>
      <c r="E302" s="47"/>
      <c r="F302" s="48"/>
      <c r="G302" s="48"/>
      <c r="H302" s="170" t="str">
        <f>IF(ISBLANK(G302)," ",IF(LOOKUP(G302,MannschaftsNrListe,Mannschaften!B$4:B$53)&lt;&gt;0,LOOKUP(G302,MannschaftsNrListe,Mannschaften!B$4:B$53),""))</f>
        <v xml:space="preserve"> </v>
      </c>
      <c r="I302" s="48"/>
      <c r="J302" s="48"/>
      <c r="K302" s="48"/>
      <c r="L302" s="48"/>
      <c r="M302" s="48"/>
      <c r="N302" s="48"/>
      <c r="O302" s="48"/>
      <c r="P302" s="48"/>
      <c r="Q302" s="48"/>
      <c r="R302" s="48"/>
      <c r="S302" s="48"/>
      <c r="T302" s="48"/>
      <c r="U302" s="48"/>
      <c r="V302" s="48"/>
      <c r="W302" s="48"/>
      <c r="X302" s="48"/>
      <c r="Y302" s="48"/>
      <c r="Z302" s="48"/>
      <c r="AA302" s="49"/>
      <c r="AB302" s="142">
        <f t="shared" si="9"/>
        <v>0</v>
      </c>
      <c r="AC302" s="142">
        <f>IF(NOT(ISBLANK(F302)),LOOKUP(F302,EWKNrListe,Übersicht!D$11:D$26),0)</f>
        <v>0</v>
      </c>
      <c r="AD302" s="142">
        <f>IF(AND(NOT(ISBLANK(G302)),ISNUMBER(H302)),LOOKUP(H302,WKNrListe,Übersicht!I$11:I$26),)</f>
        <v>0</v>
      </c>
      <c r="AE302" s="216" t="str">
        <f t="shared" si="8"/>
        <v/>
      </c>
      <c r="AF302" s="206" t="str">
        <f>IF(OR(ISBLANK(F302),
AND(
ISBLANK(E302),
NOT(ISNUMBER(E302))
)),
"",
IF(
E302&lt;=Schwierigkeitsstufen!J$3,
Schwierigkeitsstufen!K$3,
Schwierigkeitsstufen!K$2
))</f>
        <v/>
      </c>
    </row>
    <row r="303" spans="1:32" s="50" customFormat="1" ht="15" x14ac:dyDescent="0.2">
      <c r="A303" s="46"/>
      <c r="B303" s="46"/>
      <c r="C303" s="48"/>
      <c r="D303" s="48"/>
      <c r="E303" s="47"/>
      <c r="F303" s="48"/>
      <c r="G303" s="48"/>
      <c r="H303" s="170" t="str">
        <f>IF(ISBLANK(G303)," ",IF(LOOKUP(G303,MannschaftsNrListe,Mannschaften!B$4:B$53)&lt;&gt;0,LOOKUP(G303,MannschaftsNrListe,Mannschaften!B$4:B$53),""))</f>
        <v xml:space="preserve"> </v>
      </c>
      <c r="I303" s="48"/>
      <c r="J303" s="48"/>
      <c r="K303" s="48"/>
      <c r="L303" s="48"/>
      <c r="M303" s="48"/>
      <c r="N303" s="48"/>
      <c r="O303" s="48"/>
      <c r="P303" s="48"/>
      <c r="Q303" s="48"/>
      <c r="R303" s="48"/>
      <c r="S303" s="48"/>
      <c r="T303" s="48"/>
      <c r="U303" s="48"/>
      <c r="V303" s="48"/>
      <c r="W303" s="48"/>
      <c r="X303" s="48"/>
      <c r="Y303" s="48"/>
      <c r="Z303" s="48"/>
      <c r="AA303" s="49"/>
      <c r="AB303" s="142">
        <f t="shared" si="9"/>
        <v>0</v>
      </c>
      <c r="AC303" s="142">
        <f>IF(NOT(ISBLANK(F303)),LOOKUP(F303,EWKNrListe,Übersicht!D$11:D$26),0)</f>
        <v>0</v>
      </c>
      <c r="AD303" s="142">
        <f>IF(AND(NOT(ISBLANK(G303)),ISNUMBER(H303)),LOOKUP(H303,WKNrListe,Übersicht!I$11:I$26),)</f>
        <v>0</v>
      </c>
      <c r="AE303" s="216" t="str">
        <f t="shared" si="8"/>
        <v/>
      </c>
      <c r="AF303" s="206" t="str">
        <f>IF(OR(ISBLANK(F303),
AND(
ISBLANK(E303),
NOT(ISNUMBER(E303))
)),
"",
IF(
E303&lt;=Schwierigkeitsstufen!J$3,
Schwierigkeitsstufen!K$3,
Schwierigkeitsstufen!K$2
))</f>
        <v/>
      </c>
    </row>
    <row r="304" spans="1:32" s="50" customFormat="1" ht="15" x14ac:dyDescent="0.2">
      <c r="A304" s="46"/>
      <c r="B304" s="46"/>
      <c r="C304" s="48"/>
      <c r="D304" s="48"/>
      <c r="E304" s="47"/>
      <c r="F304" s="48"/>
      <c r="G304" s="48"/>
      <c r="H304" s="170" t="str">
        <f>IF(ISBLANK(G304)," ",IF(LOOKUP(G304,MannschaftsNrListe,Mannschaften!B$4:B$53)&lt;&gt;0,LOOKUP(G304,MannschaftsNrListe,Mannschaften!B$4:B$53),""))</f>
        <v xml:space="preserve"> </v>
      </c>
      <c r="I304" s="48"/>
      <c r="J304" s="48"/>
      <c r="K304" s="48"/>
      <c r="L304" s="48"/>
      <c r="M304" s="48"/>
      <c r="N304" s="48"/>
      <c r="O304" s="48"/>
      <c r="P304" s="48"/>
      <c r="Q304" s="48"/>
      <c r="R304" s="48"/>
      <c r="S304" s="48"/>
      <c r="T304" s="48"/>
      <c r="U304" s="48"/>
      <c r="V304" s="48"/>
      <c r="W304" s="48"/>
      <c r="X304" s="48"/>
      <c r="Y304" s="48"/>
      <c r="Z304" s="48"/>
      <c r="AA304" s="49"/>
      <c r="AB304" s="142">
        <f t="shared" si="9"/>
        <v>0</v>
      </c>
      <c r="AC304" s="142">
        <f>IF(NOT(ISBLANK(F304)),LOOKUP(F304,EWKNrListe,Übersicht!D$11:D$26),0)</f>
        <v>0</v>
      </c>
      <c r="AD304" s="142">
        <f>IF(AND(NOT(ISBLANK(G304)),ISNUMBER(H304)),LOOKUP(H304,WKNrListe,Übersicht!I$11:I$26),)</f>
        <v>0</v>
      </c>
      <c r="AE304" s="216" t="str">
        <f t="shared" si="8"/>
        <v/>
      </c>
      <c r="AF304" s="206" t="str">
        <f>IF(OR(ISBLANK(F304),
AND(
ISBLANK(E304),
NOT(ISNUMBER(E304))
)),
"",
IF(
E304&lt;=Schwierigkeitsstufen!J$3,
Schwierigkeitsstufen!K$3,
Schwierigkeitsstufen!K$2
))</f>
        <v/>
      </c>
    </row>
    <row r="305" spans="1:32" s="50" customFormat="1" ht="15" x14ac:dyDescent="0.2">
      <c r="A305" s="46"/>
      <c r="B305" s="46"/>
      <c r="C305" s="48"/>
      <c r="D305" s="48"/>
      <c r="E305" s="47"/>
      <c r="F305" s="48"/>
      <c r="G305" s="48"/>
      <c r="H305" s="170" t="str">
        <f>IF(ISBLANK(G305)," ",IF(LOOKUP(G305,MannschaftsNrListe,Mannschaften!B$4:B$53)&lt;&gt;0,LOOKUP(G305,MannschaftsNrListe,Mannschaften!B$4:B$53),""))</f>
        <v xml:space="preserve"> </v>
      </c>
      <c r="I305" s="48"/>
      <c r="J305" s="48"/>
      <c r="K305" s="48"/>
      <c r="L305" s="48"/>
      <c r="M305" s="48"/>
      <c r="N305" s="48"/>
      <c r="O305" s="48"/>
      <c r="P305" s="48"/>
      <c r="Q305" s="48"/>
      <c r="R305" s="48"/>
      <c r="S305" s="48"/>
      <c r="T305" s="48"/>
      <c r="U305" s="48"/>
      <c r="V305" s="48"/>
      <c r="W305" s="48"/>
      <c r="X305" s="48"/>
      <c r="Y305" s="48"/>
      <c r="Z305" s="48"/>
      <c r="AA305" s="49"/>
      <c r="AB305" s="142">
        <f t="shared" si="9"/>
        <v>0</v>
      </c>
      <c r="AC305" s="142">
        <f>IF(NOT(ISBLANK(F305)),LOOKUP(F305,EWKNrListe,Übersicht!D$11:D$26),0)</f>
        <v>0</v>
      </c>
      <c r="AD305" s="142">
        <f>IF(AND(NOT(ISBLANK(G305)),ISNUMBER(H305)),LOOKUP(H305,WKNrListe,Übersicht!I$11:I$26),)</f>
        <v>0</v>
      </c>
      <c r="AE305" s="216" t="str">
        <f t="shared" si="8"/>
        <v/>
      </c>
      <c r="AF305" s="206" t="str">
        <f>IF(OR(ISBLANK(F305),
AND(
ISBLANK(E305),
NOT(ISNUMBER(E305))
)),
"",
IF(
E305&lt;=Schwierigkeitsstufen!J$3,
Schwierigkeitsstufen!K$3,
Schwierigkeitsstufen!K$2
))</f>
        <v/>
      </c>
    </row>
    <row r="306" spans="1:32" s="50" customFormat="1" ht="15" x14ac:dyDescent="0.2">
      <c r="A306" s="46"/>
      <c r="B306" s="46"/>
      <c r="C306" s="48"/>
      <c r="D306" s="48"/>
      <c r="E306" s="47"/>
      <c r="F306" s="48"/>
      <c r="G306" s="48"/>
      <c r="H306" s="170" t="str">
        <f>IF(ISBLANK(G306)," ",IF(LOOKUP(G306,MannschaftsNrListe,Mannschaften!B$4:B$53)&lt;&gt;0,LOOKUP(G306,MannschaftsNrListe,Mannschaften!B$4:B$53),""))</f>
        <v xml:space="preserve"> </v>
      </c>
      <c r="I306" s="48"/>
      <c r="J306" s="48"/>
      <c r="K306" s="48"/>
      <c r="L306" s="48"/>
      <c r="M306" s="48"/>
      <c r="N306" s="48"/>
      <c r="O306" s="48"/>
      <c r="P306" s="48"/>
      <c r="Q306" s="48"/>
      <c r="R306" s="48"/>
      <c r="S306" s="48"/>
      <c r="T306" s="48"/>
      <c r="U306" s="48"/>
      <c r="V306" s="48"/>
      <c r="W306" s="48"/>
      <c r="X306" s="48"/>
      <c r="Y306" s="48"/>
      <c r="Z306" s="48"/>
      <c r="AA306" s="49"/>
      <c r="AB306" s="142">
        <f t="shared" si="9"/>
        <v>0</v>
      </c>
      <c r="AC306" s="142">
        <f>IF(NOT(ISBLANK(F306)),LOOKUP(F306,EWKNrListe,Übersicht!D$11:D$26),0)</f>
        <v>0</v>
      </c>
      <c r="AD306" s="142">
        <f>IF(AND(NOT(ISBLANK(G306)),ISNUMBER(H306)),LOOKUP(H306,WKNrListe,Übersicht!I$11:I$26),)</f>
        <v>0</v>
      </c>
      <c r="AE306" s="216" t="str">
        <f t="shared" si="8"/>
        <v/>
      </c>
      <c r="AF306" s="206" t="str">
        <f>IF(OR(ISBLANK(F306),
AND(
ISBLANK(E306),
NOT(ISNUMBER(E306))
)),
"",
IF(
E306&lt;=Schwierigkeitsstufen!J$3,
Schwierigkeitsstufen!K$3,
Schwierigkeitsstufen!K$2
))</f>
        <v/>
      </c>
    </row>
    <row r="307" spans="1:32" s="50" customFormat="1" ht="15" x14ac:dyDescent="0.2">
      <c r="A307" s="46"/>
      <c r="B307" s="46"/>
      <c r="C307" s="48"/>
      <c r="D307" s="48"/>
      <c r="E307" s="47"/>
      <c r="F307" s="48"/>
      <c r="G307" s="48"/>
      <c r="H307" s="170" t="str">
        <f>IF(ISBLANK(G307)," ",IF(LOOKUP(G307,MannschaftsNrListe,Mannschaften!B$4:B$53)&lt;&gt;0,LOOKUP(G307,MannschaftsNrListe,Mannschaften!B$4:B$53),""))</f>
        <v xml:space="preserve"> </v>
      </c>
      <c r="I307" s="48"/>
      <c r="J307" s="48"/>
      <c r="K307" s="48"/>
      <c r="L307" s="48"/>
      <c r="M307" s="48"/>
      <c r="N307" s="48"/>
      <c r="O307" s="48"/>
      <c r="P307" s="48"/>
      <c r="Q307" s="48"/>
      <c r="R307" s="48"/>
      <c r="S307" s="48"/>
      <c r="T307" s="48"/>
      <c r="U307" s="48"/>
      <c r="V307" s="48"/>
      <c r="W307" s="48"/>
      <c r="X307" s="48"/>
      <c r="Y307" s="48"/>
      <c r="Z307" s="48"/>
      <c r="AA307" s="49"/>
      <c r="AB307" s="142">
        <f t="shared" si="9"/>
        <v>0</v>
      </c>
      <c r="AC307" s="142">
        <f>IF(NOT(ISBLANK(F307)),LOOKUP(F307,EWKNrListe,Übersicht!D$11:D$26),0)</f>
        <v>0</v>
      </c>
      <c r="AD307" s="142">
        <f>IF(AND(NOT(ISBLANK(G307)),ISNUMBER(H307)),LOOKUP(H307,WKNrListe,Übersicht!I$11:I$26),)</f>
        <v>0</v>
      </c>
      <c r="AE307" s="216" t="str">
        <f t="shared" si="8"/>
        <v/>
      </c>
      <c r="AF307" s="206" t="str">
        <f>IF(OR(ISBLANK(F307),
AND(
ISBLANK(E307),
NOT(ISNUMBER(E307))
)),
"",
IF(
E307&lt;=Schwierigkeitsstufen!J$3,
Schwierigkeitsstufen!K$3,
Schwierigkeitsstufen!K$2
))</f>
        <v/>
      </c>
    </row>
    <row r="308" spans="1:32" s="50" customFormat="1" ht="15" x14ac:dyDescent="0.2">
      <c r="A308" s="46"/>
      <c r="B308" s="46"/>
      <c r="C308" s="48"/>
      <c r="D308" s="48"/>
      <c r="E308" s="47"/>
      <c r="F308" s="48"/>
      <c r="G308" s="48"/>
      <c r="H308" s="170" t="str">
        <f>IF(ISBLANK(G308)," ",IF(LOOKUP(G308,MannschaftsNrListe,Mannschaften!B$4:B$53)&lt;&gt;0,LOOKUP(G308,MannschaftsNrListe,Mannschaften!B$4:B$53),""))</f>
        <v xml:space="preserve"> </v>
      </c>
      <c r="I308" s="48"/>
      <c r="J308" s="48"/>
      <c r="K308" s="48"/>
      <c r="L308" s="48"/>
      <c r="M308" s="48"/>
      <c r="N308" s="48"/>
      <c r="O308" s="48"/>
      <c r="P308" s="48"/>
      <c r="Q308" s="48"/>
      <c r="R308" s="48"/>
      <c r="S308" s="48"/>
      <c r="T308" s="48"/>
      <c r="U308" s="48"/>
      <c r="V308" s="48"/>
      <c r="W308" s="48"/>
      <c r="X308" s="48"/>
      <c r="Y308" s="48"/>
      <c r="Z308" s="48"/>
      <c r="AA308" s="49"/>
      <c r="AB308" s="142">
        <f t="shared" si="9"/>
        <v>0</v>
      </c>
      <c r="AC308" s="142">
        <f>IF(NOT(ISBLANK(F308)),LOOKUP(F308,EWKNrListe,Übersicht!D$11:D$26),0)</f>
        <v>0</v>
      </c>
      <c r="AD308" s="142">
        <f>IF(AND(NOT(ISBLANK(G308)),ISNUMBER(H308)),LOOKUP(H308,WKNrListe,Übersicht!I$11:I$26),)</f>
        <v>0</v>
      </c>
      <c r="AE308" s="216" t="str">
        <f t="shared" si="8"/>
        <v/>
      </c>
      <c r="AF308" s="206" t="str">
        <f>IF(OR(ISBLANK(F308),
AND(
ISBLANK(E308),
NOT(ISNUMBER(E308))
)),
"",
IF(
E308&lt;=Schwierigkeitsstufen!J$3,
Schwierigkeitsstufen!K$3,
Schwierigkeitsstufen!K$2
))</f>
        <v/>
      </c>
    </row>
    <row r="309" spans="1:32" s="50" customFormat="1" ht="15" x14ac:dyDescent="0.2">
      <c r="A309" s="46"/>
      <c r="B309" s="46"/>
      <c r="C309" s="48"/>
      <c r="D309" s="48"/>
      <c r="E309" s="47"/>
      <c r="F309" s="48"/>
      <c r="G309" s="48"/>
      <c r="H309" s="170" t="str">
        <f>IF(ISBLANK(G309)," ",IF(LOOKUP(G309,MannschaftsNrListe,Mannschaften!B$4:B$53)&lt;&gt;0,LOOKUP(G309,MannschaftsNrListe,Mannschaften!B$4:B$53),""))</f>
        <v xml:space="preserve"> </v>
      </c>
      <c r="I309" s="48"/>
      <c r="J309" s="48"/>
      <c r="K309" s="48"/>
      <c r="L309" s="48"/>
      <c r="M309" s="48"/>
      <c r="N309" s="48"/>
      <c r="O309" s="48"/>
      <c r="P309" s="48"/>
      <c r="Q309" s="48"/>
      <c r="R309" s="48"/>
      <c r="S309" s="48"/>
      <c r="T309" s="48"/>
      <c r="U309" s="48"/>
      <c r="V309" s="48"/>
      <c r="W309" s="48"/>
      <c r="X309" s="48"/>
      <c r="Y309" s="48"/>
      <c r="Z309" s="48"/>
      <c r="AA309" s="49"/>
      <c r="AB309" s="142">
        <f t="shared" si="9"/>
        <v>0</v>
      </c>
      <c r="AC309" s="142">
        <f>IF(NOT(ISBLANK(F309)),LOOKUP(F309,EWKNrListe,Übersicht!D$11:D$26),0)</f>
        <v>0</v>
      </c>
      <c r="AD309" s="142">
        <f>IF(AND(NOT(ISBLANK(G309)),ISNUMBER(H309)),LOOKUP(H309,WKNrListe,Übersicht!I$11:I$26),)</f>
        <v>0</v>
      </c>
      <c r="AE309" s="216" t="str">
        <f t="shared" si="8"/>
        <v/>
      </c>
      <c r="AF309" s="206" t="str">
        <f>IF(OR(ISBLANK(F309),
AND(
ISBLANK(E309),
NOT(ISNUMBER(E309))
)),
"",
IF(
E309&lt;=Schwierigkeitsstufen!J$3,
Schwierigkeitsstufen!K$3,
Schwierigkeitsstufen!K$2
))</f>
        <v/>
      </c>
    </row>
    <row r="310" spans="1:32" s="50" customFormat="1" ht="15" x14ac:dyDescent="0.2">
      <c r="A310" s="46"/>
      <c r="B310" s="46"/>
      <c r="C310" s="48"/>
      <c r="D310" s="48"/>
      <c r="E310" s="47"/>
      <c r="F310" s="48"/>
      <c r="G310" s="48"/>
      <c r="H310" s="170" t="str">
        <f>IF(ISBLANK(G310)," ",IF(LOOKUP(G310,MannschaftsNrListe,Mannschaften!B$4:B$53)&lt;&gt;0,LOOKUP(G310,MannschaftsNrListe,Mannschaften!B$4:B$53),""))</f>
        <v xml:space="preserve"> </v>
      </c>
      <c r="I310" s="48"/>
      <c r="J310" s="48"/>
      <c r="K310" s="48"/>
      <c r="L310" s="48"/>
      <c r="M310" s="48"/>
      <c r="N310" s="48"/>
      <c r="O310" s="48"/>
      <c r="P310" s="48"/>
      <c r="Q310" s="48"/>
      <c r="R310" s="48"/>
      <c r="S310" s="48"/>
      <c r="T310" s="48"/>
      <c r="U310" s="48"/>
      <c r="V310" s="48"/>
      <c r="W310" s="48"/>
      <c r="X310" s="48"/>
      <c r="Y310" s="48"/>
      <c r="Z310" s="48"/>
      <c r="AA310" s="49"/>
      <c r="AB310" s="142">
        <f t="shared" si="9"/>
        <v>0</v>
      </c>
      <c r="AC310" s="142">
        <f>IF(NOT(ISBLANK(F310)),LOOKUP(F310,EWKNrListe,Übersicht!D$11:D$26),0)</f>
        <v>0</v>
      </c>
      <c r="AD310" s="142">
        <f>IF(AND(NOT(ISBLANK(G310)),ISNUMBER(H310)),LOOKUP(H310,WKNrListe,Übersicht!I$11:I$26),)</f>
        <v>0</v>
      </c>
      <c r="AE310" s="216" t="str">
        <f t="shared" si="8"/>
        <v/>
      </c>
      <c r="AF310" s="206" t="str">
        <f>IF(OR(ISBLANK(F310),
AND(
ISBLANK(E310),
NOT(ISNUMBER(E310))
)),
"",
IF(
E310&lt;=Schwierigkeitsstufen!J$3,
Schwierigkeitsstufen!K$3,
Schwierigkeitsstufen!K$2
))</f>
        <v/>
      </c>
    </row>
    <row r="311" spans="1:32" s="50" customFormat="1" ht="15" x14ac:dyDescent="0.2">
      <c r="A311" s="46"/>
      <c r="B311" s="46"/>
      <c r="C311" s="48"/>
      <c r="D311" s="48"/>
      <c r="E311" s="47"/>
      <c r="F311" s="48"/>
      <c r="G311" s="48"/>
      <c r="H311" s="170" t="str">
        <f>IF(ISBLANK(G311)," ",IF(LOOKUP(G311,MannschaftsNrListe,Mannschaften!B$4:B$53)&lt;&gt;0,LOOKUP(G311,MannschaftsNrListe,Mannschaften!B$4:B$53),""))</f>
        <v xml:space="preserve"> </v>
      </c>
      <c r="I311" s="48"/>
      <c r="J311" s="48"/>
      <c r="K311" s="48"/>
      <c r="L311" s="48"/>
      <c r="M311" s="48"/>
      <c r="N311" s="48"/>
      <c r="O311" s="48"/>
      <c r="P311" s="48"/>
      <c r="Q311" s="48"/>
      <c r="R311" s="48"/>
      <c r="S311" s="48"/>
      <c r="T311" s="48"/>
      <c r="U311" s="48"/>
      <c r="V311" s="48"/>
      <c r="W311" s="48"/>
      <c r="X311" s="48"/>
      <c r="Y311" s="48"/>
      <c r="Z311" s="48"/>
      <c r="AA311" s="49"/>
      <c r="AB311" s="142">
        <f t="shared" si="9"/>
        <v>0</v>
      </c>
      <c r="AC311" s="142">
        <f>IF(NOT(ISBLANK(F311)),LOOKUP(F311,EWKNrListe,Übersicht!D$11:D$26),0)</f>
        <v>0</v>
      </c>
      <c r="AD311" s="142">
        <f>IF(AND(NOT(ISBLANK(G311)),ISNUMBER(H311)),LOOKUP(H311,WKNrListe,Übersicht!I$11:I$26),)</f>
        <v>0</v>
      </c>
      <c r="AE311" s="216" t="str">
        <f t="shared" si="8"/>
        <v/>
      </c>
      <c r="AF311" s="206" t="str">
        <f>IF(OR(ISBLANK(F311),
AND(
ISBLANK(E311),
NOT(ISNUMBER(E311))
)),
"",
IF(
E311&lt;=Schwierigkeitsstufen!J$3,
Schwierigkeitsstufen!K$3,
Schwierigkeitsstufen!K$2
))</f>
        <v/>
      </c>
    </row>
    <row r="312" spans="1:32" s="50" customFormat="1" ht="15" x14ac:dyDescent="0.2">
      <c r="A312" s="46"/>
      <c r="B312" s="46"/>
      <c r="C312" s="48"/>
      <c r="D312" s="48"/>
      <c r="E312" s="47"/>
      <c r="F312" s="48"/>
      <c r="G312" s="48"/>
      <c r="H312" s="170" t="str">
        <f>IF(ISBLANK(G312)," ",IF(LOOKUP(G312,MannschaftsNrListe,Mannschaften!B$4:B$53)&lt;&gt;0,LOOKUP(G312,MannschaftsNrListe,Mannschaften!B$4:B$53),""))</f>
        <v xml:space="preserve"> </v>
      </c>
      <c r="I312" s="48"/>
      <c r="J312" s="48"/>
      <c r="K312" s="48"/>
      <c r="L312" s="48"/>
      <c r="M312" s="48"/>
      <c r="N312" s="48"/>
      <c r="O312" s="48"/>
      <c r="P312" s="48"/>
      <c r="Q312" s="48"/>
      <c r="R312" s="48"/>
      <c r="S312" s="48"/>
      <c r="T312" s="48"/>
      <c r="U312" s="48"/>
      <c r="V312" s="48"/>
      <c r="W312" s="48"/>
      <c r="X312" s="48"/>
      <c r="Y312" s="48"/>
      <c r="Z312" s="48"/>
      <c r="AA312" s="49"/>
      <c r="AB312" s="142">
        <f t="shared" si="9"/>
        <v>0</v>
      </c>
      <c r="AC312" s="142">
        <f>IF(NOT(ISBLANK(F312)),LOOKUP(F312,EWKNrListe,Übersicht!D$11:D$26),0)</f>
        <v>0</v>
      </c>
      <c r="AD312" s="142">
        <f>IF(AND(NOT(ISBLANK(G312)),ISNUMBER(H312)),LOOKUP(H312,WKNrListe,Übersicht!I$11:I$26),)</f>
        <v>0</v>
      </c>
      <c r="AE312" s="216" t="str">
        <f t="shared" si="8"/>
        <v/>
      </c>
      <c r="AF312" s="206" t="str">
        <f>IF(OR(ISBLANK(F312),
AND(
ISBLANK(E312),
NOT(ISNUMBER(E312))
)),
"",
IF(
E312&lt;=Schwierigkeitsstufen!J$3,
Schwierigkeitsstufen!K$3,
Schwierigkeitsstufen!K$2
))</f>
        <v/>
      </c>
    </row>
    <row r="313" spans="1:32" s="50" customFormat="1" ht="15" x14ac:dyDescent="0.2">
      <c r="A313" s="46"/>
      <c r="B313" s="46"/>
      <c r="C313" s="48"/>
      <c r="D313" s="48"/>
      <c r="E313" s="47"/>
      <c r="F313" s="48"/>
      <c r="G313" s="48"/>
      <c r="H313" s="170" t="str">
        <f>IF(ISBLANK(G313)," ",IF(LOOKUP(G313,MannschaftsNrListe,Mannschaften!B$4:B$53)&lt;&gt;0,LOOKUP(G313,MannschaftsNrListe,Mannschaften!B$4:B$53),""))</f>
        <v xml:space="preserve"> </v>
      </c>
      <c r="I313" s="48"/>
      <c r="J313" s="48"/>
      <c r="K313" s="48"/>
      <c r="L313" s="48"/>
      <c r="M313" s="48"/>
      <c r="N313" s="48"/>
      <c r="O313" s="48"/>
      <c r="P313" s="48"/>
      <c r="Q313" s="48"/>
      <c r="R313" s="48"/>
      <c r="S313" s="48"/>
      <c r="T313" s="48"/>
      <c r="U313" s="48"/>
      <c r="V313" s="48"/>
      <c r="W313" s="48"/>
      <c r="X313" s="48"/>
      <c r="Y313" s="48"/>
      <c r="Z313" s="48"/>
      <c r="AA313" s="49"/>
      <c r="AB313" s="142">
        <f t="shared" si="9"/>
        <v>0</v>
      </c>
      <c r="AC313" s="142">
        <f>IF(NOT(ISBLANK(F313)),LOOKUP(F313,EWKNrListe,Übersicht!D$11:D$26),0)</f>
        <v>0</v>
      </c>
      <c r="AD313" s="142">
        <f>IF(AND(NOT(ISBLANK(G313)),ISNUMBER(H313)),LOOKUP(H313,WKNrListe,Übersicht!I$11:I$26),)</f>
        <v>0</v>
      </c>
      <c r="AE313" s="216" t="str">
        <f t="shared" si="8"/>
        <v/>
      </c>
      <c r="AF313" s="206" t="str">
        <f>IF(OR(ISBLANK(F313),
AND(
ISBLANK(E313),
NOT(ISNUMBER(E313))
)),
"",
IF(
E313&lt;=Schwierigkeitsstufen!J$3,
Schwierigkeitsstufen!K$3,
Schwierigkeitsstufen!K$2
))</f>
        <v/>
      </c>
    </row>
    <row r="314" spans="1:32" s="50" customFormat="1" ht="15" x14ac:dyDescent="0.2">
      <c r="A314" s="46"/>
      <c r="B314" s="46"/>
      <c r="C314" s="48"/>
      <c r="D314" s="48"/>
      <c r="E314" s="47"/>
      <c r="F314" s="48"/>
      <c r="G314" s="48"/>
      <c r="H314" s="170" t="str">
        <f>IF(ISBLANK(G314)," ",IF(LOOKUP(G314,MannschaftsNrListe,Mannschaften!B$4:B$53)&lt;&gt;0,LOOKUP(G314,MannschaftsNrListe,Mannschaften!B$4:B$53),""))</f>
        <v xml:space="preserve"> </v>
      </c>
      <c r="I314" s="48"/>
      <c r="J314" s="48"/>
      <c r="K314" s="48"/>
      <c r="L314" s="48"/>
      <c r="M314" s="48"/>
      <c r="N314" s="48"/>
      <c r="O314" s="48"/>
      <c r="P314" s="48"/>
      <c r="Q314" s="48"/>
      <c r="R314" s="48"/>
      <c r="S314" s="48"/>
      <c r="T314" s="48"/>
      <c r="U314" s="48"/>
      <c r="V314" s="48"/>
      <c r="W314" s="48"/>
      <c r="X314" s="48"/>
      <c r="Y314" s="48"/>
      <c r="Z314" s="48"/>
      <c r="AA314" s="49"/>
      <c r="AB314" s="142">
        <f t="shared" si="9"/>
        <v>0</v>
      </c>
      <c r="AC314" s="142">
        <f>IF(NOT(ISBLANK(F314)),LOOKUP(F314,EWKNrListe,Übersicht!D$11:D$26),0)</f>
        <v>0</v>
      </c>
      <c r="AD314" s="142">
        <f>IF(AND(NOT(ISBLANK(G314)),ISNUMBER(H314)),LOOKUP(H314,WKNrListe,Übersicht!I$11:I$26),)</f>
        <v>0</v>
      </c>
      <c r="AE314" s="216" t="str">
        <f t="shared" si="8"/>
        <v/>
      </c>
      <c r="AF314" s="206" t="str">
        <f>IF(OR(ISBLANK(F314),
AND(
ISBLANK(E314),
NOT(ISNUMBER(E314))
)),
"",
IF(
E314&lt;=Schwierigkeitsstufen!J$3,
Schwierigkeitsstufen!K$3,
Schwierigkeitsstufen!K$2
))</f>
        <v/>
      </c>
    </row>
    <row r="315" spans="1:32" s="50" customFormat="1" ht="15" x14ac:dyDescent="0.2">
      <c r="A315" s="46"/>
      <c r="B315" s="46"/>
      <c r="C315" s="48"/>
      <c r="D315" s="48"/>
      <c r="E315" s="47"/>
      <c r="F315" s="48"/>
      <c r="G315" s="48"/>
      <c r="H315" s="170" t="str">
        <f>IF(ISBLANK(G315)," ",IF(LOOKUP(G315,MannschaftsNrListe,Mannschaften!B$4:B$53)&lt;&gt;0,LOOKUP(G315,MannschaftsNrListe,Mannschaften!B$4:B$53),""))</f>
        <v xml:space="preserve"> </v>
      </c>
      <c r="I315" s="48"/>
      <c r="J315" s="48"/>
      <c r="K315" s="48"/>
      <c r="L315" s="48"/>
      <c r="M315" s="48"/>
      <c r="N315" s="48"/>
      <c r="O315" s="48"/>
      <c r="P315" s="48"/>
      <c r="Q315" s="48"/>
      <c r="R315" s="48"/>
      <c r="S315" s="48"/>
      <c r="T315" s="48"/>
      <c r="U315" s="48"/>
      <c r="V315" s="48"/>
      <c r="W315" s="48"/>
      <c r="X315" s="48"/>
      <c r="Y315" s="48"/>
      <c r="Z315" s="48"/>
      <c r="AA315" s="49"/>
      <c r="AB315" s="142">
        <f t="shared" si="9"/>
        <v>0</v>
      </c>
      <c r="AC315" s="142">
        <f>IF(NOT(ISBLANK(F315)),LOOKUP(F315,EWKNrListe,Übersicht!D$11:D$26),0)</f>
        <v>0</v>
      </c>
      <c r="AD315" s="142">
        <f>IF(AND(NOT(ISBLANK(G315)),ISNUMBER(H315)),LOOKUP(H315,WKNrListe,Übersicht!I$11:I$26),)</f>
        <v>0</v>
      </c>
      <c r="AE315" s="216" t="str">
        <f t="shared" si="8"/>
        <v/>
      </c>
      <c r="AF315" s="206" t="str">
        <f>IF(OR(ISBLANK(F315),
AND(
ISBLANK(E315),
NOT(ISNUMBER(E315))
)),
"",
IF(
E315&lt;=Schwierigkeitsstufen!J$3,
Schwierigkeitsstufen!K$3,
Schwierigkeitsstufen!K$2
))</f>
        <v/>
      </c>
    </row>
    <row r="316" spans="1:32" s="50" customFormat="1" ht="15" x14ac:dyDescent="0.2">
      <c r="A316" s="46"/>
      <c r="B316" s="46"/>
      <c r="C316" s="48"/>
      <c r="D316" s="48"/>
      <c r="E316" s="47"/>
      <c r="F316" s="48"/>
      <c r="G316" s="48"/>
      <c r="H316" s="170" t="str">
        <f>IF(ISBLANK(G316)," ",IF(LOOKUP(G316,MannschaftsNrListe,Mannschaften!B$4:B$53)&lt;&gt;0,LOOKUP(G316,MannschaftsNrListe,Mannschaften!B$4:B$53),""))</f>
        <v xml:space="preserve"> </v>
      </c>
      <c r="I316" s="48"/>
      <c r="J316" s="48"/>
      <c r="K316" s="48"/>
      <c r="L316" s="48"/>
      <c r="M316" s="48"/>
      <c r="N316" s="48"/>
      <c r="O316" s="48"/>
      <c r="P316" s="48"/>
      <c r="Q316" s="48"/>
      <c r="R316" s="48"/>
      <c r="S316" s="48"/>
      <c r="T316" s="48"/>
      <c r="U316" s="48"/>
      <c r="V316" s="48"/>
      <c r="W316" s="48"/>
      <c r="X316" s="48"/>
      <c r="Y316" s="48"/>
      <c r="Z316" s="48"/>
      <c r="AA316" s="49"/>
      <c r="AB316" s="142">
        <f t="shared" si="9"/>
        <v>0</v>
      </c>
      <c r="AC316" s="142">
        <f>IF(NOT(ISBLANK(F316)),LOOKUP(F316,EWKNrListe,Übersicht!D$11:D$26),0)</f>
        <v>0</v>
      </c>
      <c r="AD316" s="142">
        <f>IF(AND(NOT(ISBLANK(G316)),ISNUMBER(H316)),LOOKUP(H316,WKNrListe,Übersicht!I$11:I$26),)</f>
        <v>0</v>
      </c>
      <c r="AE316" s="216" t="str">
        <f t="shared" si="8"/>
        <v/>
      </c>
      <c r="AF316" s="206" t="str">
        <f>IF(OR(ISBLANK(F316),
AND(
ISBLANK(E316),
NOT(ISNUMBER(E316))
)),
"",
IF(
E316&lt;=Schwierigkeitsstufen!J$3,
Schwierigkeitsstufen!K$3,
Schwierigkeitsstufen!K$2
))</f>
        <v/>
      </c>
    </row>
    <row r="317" spans="1:32" s="50" customFormat="1" ht="15" x14ac:dyDescent="0.2">
      <c r="A317" s="46"/>
      <c r="B317" s="46"/>
      <c r="C317" s="48"/>
      <c r="D317" s="48"/>
      <c r="E317" s="47"/>
      <c r="F317" s="48"/>
      <c r="G317" s="48"/>
      <c r="H317" s="170" t="str">
        <f>IF(ISBLANK(G317)," ",IF(LOOKUP(G317,MannschaftsNrListe,Mannschaften!B$4:B$53)&lt;&gt;0,LOOKUP(G317,MannschaftsNrListe,Mannschaften!B$4:B$53),""))</f>
        <v xml:space="preserve"> </v>
      </c>
      <c r="I317" s="48"/>
      <c r="J317" s="48"/>
      <c r="K317" s="48"/>
      <c r="L317" s="48"/>
      <c r="M317" s="48"/>
      <c r="N317" s="48"/>
      <c r="O317" s="48"/>
      <c r="P317" s="48"/>
      <c r="Q317" s="48"/>
      <c r="R317" s="48"/>
      <c r="S317" s="48"/>
      <c r="T317" s="48"/>
      <c r="U317" s="48"/>
      <c r="V317" s="48"/>
      <c r="W317" s="48"/>
      <c r="X317" s="48"/>
      <c r="Y317" s="48"/>
      <c r="Z317" s="48"/>
      <c r="AA317" s="49"/>
      <c r="AB317" s="142">
        <f t="shared" si="9"/>
        <v>0</v>
      </c>
      <c r="AC317" s="142">
        <f>IF(NOT(ISBLANK(F317)),LOOKUP(F317,EWKNrListe,Übersicht!D$11:D$26),0)</f>
        <v>0</v>
      </c>
      <c r="AD317" s="142">
        <f>IF(AND(NOT(ISBLANK(G317)),ISNUMBER(H317)),LOOKUP(H317,WKNrListe,Übersicht!I$11:I$26),)</f>
        <v>0</v>
      </c>
      <c r="AE317" s="216" t="str">
        <f t="shared" si="8"/>
        <v/>
      </c>
      <c r="AF317" s="206" t="str">
        <f>IF(OR(ISBLANK(F317),
AND(
ISBLANK(E317),
NOT(ISNUMBER(E317))
)),
"",
IF(
E317&lt;=Schwierigkeitsstufen!J$3,
Schwierigkeitsstufen!K$3,
Schwierigkeitsstufen!K$2
))</f>
        <v/>
      </c>
    </row>
    <row r="318" spans="1:32" s="50" customFormat="1" ht="15" x14ac:dyDescent="0.2">
      <c r="A318" s="46"/>
      <c r="B318" s="46"/>
      <c r="C318" s="48"/>
      <c r="D318" s="48"/>
      <c r="E318" s="47"/>
      <c r="F318" s="48"/>
      <c r="G318" s="48"/>
      <c r="H318" s="170" t="str">
        <f>IF(ISBLANK(G318)," ",IF(LOOKUP(G318,MannschaftsNrListe,Mannschaften!B$4:B$53)&lt;&gt;0,LOOKUP(G318,MannschaftsNrListe,Mannschaften!B$4:B$53),""))</f>
        <v xml:space="preserve"> </v>
      </c>
      <c r="I318" s="48"/>
      <c r="J318" s="48"/>
      <c r="K318" s="48"/>
      <c r="L318" s="48"/>
      <c r="M318" s="48"/>
      <c r="N318" s="48"/>
      <c r="O318" s="48"/>
      <c r="P318" s="48"/>
      <c r="Q318" s="48"/>
      <c r="R318" s="48"/>
      <c r="S318" s="48"/>
      <c r="T318" s="48"/>
      <c r="U318" s="48"/>
      <c r="V318" s="48"/>
      <c r="W318" s="48"/>
      <c r="X318" s="48"/>
      <c r="Y318" s="48"/>
      <c r="Z318" s="48"/>
      <c r="AA318" s="49"/>
      <c r="AB318" s="142">
        <f t="shared" si="9"/>
        <v>0</v>
      </c>
      <c r="AC318" s="142">
        <f>IF(NOT(ISBLANK(F318)),LOOKUP(F318,EWKNrListe,Übersicht!D$11:D$26),0)</f>
        <v>0</v>
      </c>
      <c r="AD318" s="142">
        <f>IF(AND(NOT(ISBLANK(G318)),ISNUMBER(H318)),LOOKUP(H318,WKNrListe,Übersicht!I$11:I$26),)</f>
        <v>0</v>
      </c>
      <c r="AE318" s="216" t="str">
        <f t="shared" si="8"/>
        <v/>
      </c>
      <c r="AF318" s="206" t="str">
        <f>IF(OR(ISBLANK(F318),
AND(
ISBLANK(E318),
NOT(ISNUMBER(E318))
)),
"",
IF(
E318&lt;=Schwierigkeitsstufen!J$3,
Schwierigkeitsstufen!K$3,
Schwierigkeitsstufen!K$2
))</f>
        <v/>
      </c>
    </row>
    <row r="319" spans="1:32" s="50" customFormat="1" ht="15" x14ac:dyDescent="0.2">
      <c r="A319" s="46"/>
      <c r="B319" s="46"/>
      <c r="C319" s="48"/>
      <c r="D319" s="48"/>
      <c r="E319" s="47"/>
      <c r="F319" s="48"/>
      <c r="G319" s="48"/>
      <c r="H319" s="170" t="str">
        <f>IF(ISBLANK(G319)," ",IF(LOOKUP(G319,MannschaftsNrListe,Mannschaften!B$4:B$53)&lt;&gt;0,LOOKUP(G319,MannschaftsNrListe,Mannschaften!B$4:B$53),""))</f>
        <v xml:space="preserve"> </v>
      </c>
      <c r="I319" s="48"/>
      <c r="J319" s="48"/>
      <c r="K319" s="48"/>
      <c r="L319" s="48"/>
      <c r="M319" s="48"/>
      <c r="N319" s="48"/>
      <c r="O319" s="48"/>
      <c r="P319" s="48"/>
      <c r="Q319" s="48"/>
      <c r="R319" s="48"/>
      <c r="S319" s="48"/>
      <c r="T319" s="48"/>
      <c r="U319" s="48"/>
      <c r="V319" s="48"/>
      <c r="W319" s="48"/>
      <c r="X319" s="48"/>
      <c r="Y319" s="48"/>
      <c r="Z319" s="48"/>
      <c r="AA319" s="49"/>
      <c r="AB319" s="142">
        <f t="shared" si="9"/>
        <v>0</v>
      </c>
      <c r="AC319" s="142">
        <f>IF(NOT(ISBLANK(F319)),LOOKUP(F319,EWKNrListe,Übersicht!D$11:D$26),0)</f>
        <v>0</v>
      </c>
      <c r="AD319" s="142">
        <f>IF(AND(NOT(ISBLANK(G319)),ISNUMBER(H319)),LOOKUP(H319,WKNrListe,Übersicht!I$11:I$26),)</f>
        <v>0</v>
      </c>
      <c r="AE319" s="216" t="str">
        <f t="shared" si="8"/>
        <v/>
      </c>
      <c r="AF319" s="206" t="str">
        <f>IF(OR(ISBLANK(F319),
AND(
ISBLANK(E319),
NOT(ISNUMBER(E319))
)),
"",
IF(
E319&lt;=Schwierigkeitsstufen!J$3,
Schwierigkeitsstufen!K$3,
Schwierigkeitsstufen!K$2
))</f>
        <v/>
      </c>
    </row>
    <row r="320" spans="1:32" s="50" customFormat="1" ht="15" x14ac:dyDescent="0.2">
      <c r="A320" s="46"/>
      <c r="B320" s="46"/>
      <c r="C320" s="48"/>
      <c r="D320" s="48"/>
      <c r="E320" s="47"/>
      <c r="F320" s="48"/>
      <c r="G320" s="48"/>
      <c r="H320" s="170" t="str">
        <f>IF(ISBLANK(G320)," ",IF(LOOKUP(G320,MannschaftsNrListe,Mannschaften!B$4:B$53)&lt;&gt;0,LOOKUP(G320,MannschaftsNrListe,Mannschaften!B$4:B$53),""))</f>
        <v xml:space="preserve"> </v>
      </c>
      <c r="I320" s="48"/>
      <c r="J320" s="48"/>
      <c r="K320" s="48"/>
      <c r="L320" s="48"/>
      <c r="M320" s="48"/>
      <c r="N320" s="48"/>
      <c r="O320" s="48"/>
      <c r="P320" s="48"/>
      <c r="Q320" s="48"/>
      <c r="R320" s="48"/>
      <c r="S320" s="48"/>
      <c r="T320" s="48"/>
      <c r="U320" s="48"/>
      <c r="V320" s="48"/>
      <c r="W320" s="48"/>
      <c r="X320" s="48"/>
      <c r="Y320" s="48"/>
      <c r="Z320" s="48"/>
      <c r="AA320" s="49"/>
      <c r="AB320" s="142">
        <f t="shared" si="9"/>
        <v>0</v>
      </c>
      <c r="AC320" s="142">
        <f>IF(NOT(ISBLANK(F320)),LOOKUP(F320,EWKNrListe,Übersicht!D$11:D$26),0)</f>
        <v>0</v>
      </c>
      <c r="AD320" s="142">
        <f>IF(AND(NOT(ISBLANK(G320)),ISNUMBER(H320)),LOOKUP(H320,WKNrListe,Übersicht!I$11:I$26),)</f>
        <v>0</v>
      </c>
      <c r="AE320" s="216" t="str">
        <f t="shared" si="8"/>
        <v/>
      </c>
      <c r="AF320" s="206" t="str">
        <f>IF(OR(ISBLANK(F320),
AND(
ISBLANK(E320),
NOT(ISNUMBER(E320))
)),
"",
IF(
E320&lt;=Schwierigkeitsstufen!J$3,
Schwierigkeitsstufen!K$3,
Schwierigkeitsstufen!K$2
))</f>
        <v/>
      </c>
    </row>
    <row r="321" spans="1:32" s="50" customFormat="1" ht="15" x14ac:dyDescent="0.2">
      <c r="A321" s="46"/>
      <c r="B321" s="46"/>
      <c r="C321" s="48"/>
      <c r="D321" s="48"/>
      <c r="E321" s="47"/>
      <c r="F321" s="48"/>
      <c r="G321" s="48"/>
      <c r="H321" s="170" t="str">
        <f>IF(ISBLANK(G321)," ",IF(LOOKUP(G321,MannschaftsNrListe,Mannschaften!B$4:B$53)&lt;&gt;0,LOOKUP(G321,MannschaftsNrListe,Mannschaften!B$4:B$53),""))</f>
        <v xml:space="preserve"> </v>
      </c>
      <c r="I321" s="48"/>
      <c r="J321" s="48"/>
      <c r="K321" s="48"/>
      <c r="L321" s="48"/>
      <c r="M321" s="48"/>
      <c r="N321" s="48"/>
      <c r="O321" s="48"/>
      <c r="P321" s="48"/>
      <c r="Q321" s="48"/>
      <c r="R321" s="48"/>
      <c r="S321" s="48"/>
      <c r="T321" s="48"/>
      <c r="U321" s="48"/>
      <c r="V321" s="48"/>
      <c r="W321" s="48"/>
      <c r="X321" s="48"/>
      <c r="Y321" s="48"/>
      <c r="Z321" s="48"/>
      <c r="AA321" s="49"/>
      <c r="AB321" s="142">
        <f t="shared" si="9"/>
        <v>0</v>
      </c>
      <c r="AC321" s="142">
        <f>IF(NOT(ISBLANK(F321)),LOOKUP(F321,EWKNrListe,Übersicht!D$11:D$26),0)</f>
        <v>0</v>
      </c>
      <c r="AD321" s="142">
        <f>IF(AND(NOT(ISBLANK(G321)),ISNUMBER(H321)),LOOKUP(H321,WKNrListe,Übersicht!I$11:I$26),)</f>
        <v>0</v>
      </c>
      <c r="AE321" s="216" t="str">
        <f t="shared" si="8"/>
        <v/>
      </c>
      <c r="AF321" s="206" t="str">
        <f>IF(OR(ISBLANK(F321),
AND(
ISBLANK(E321),
NOT(ISNUMBER(E321))
)),
"",
IF(
E321&lt;=Schwierigkeitsstufen!J$3,
Schwierigkeitsstufen!K$3,
Schwierigkeitsstufen!K$2
))</f>
        <v/>
      </c>
    </row>
    <row r="322" spans="1:32" s="50" customFormat="1" ht="15" x14ac:dyDescent="0.2">
      <c r="A322" s="46"/>
      <c r="B322" s="46"/>
      <c r="C322" s="48"/>
      <c r="D322" s="48"/>
      <c r="E322" s="47"/>
      <c r="F322" s="48"/>
      <c r="G322" s="48"/>
      <c r="H322" s="170" t="str">
        <f>IF(ISBLANK(G322)," ",IF(LOOKUP(G322,MannschaftsNrListe,Mannschaften!B$4:B$53)&lt;&gt;0,LOOKUP(G322,MannschaftsNrListe,Mannschaften!B$4:B$53),""))</f>
        <v xml:space="preserve"> </v>
      </c>
      <c r="I322" s="48"/>
      <c r="J322" s="48"/>
      <c r="K322" s="48"/>
      <c r="L322" s="48"/>
      <c r="M322" s="48"/>
      <c r="N322" s="48"/>
      <c r="O322" s="48"/>
      <c r="P322" s="48"/>
      <c r="Q322" s="48"/>
      <c r="R322" s="48"/>
      <c r="S322" s="48"/>
      <c r="T322" s="48"/>
      <c r="U322" s="48"/>
      <c r="V322" s="48"/>
      <c r="W322" s="48"/>
      <c r="X322" s="48"/>
      <c r="Y322" s="48"/>
      <c r="Z322" s="48"/>
      <c r="AA322" s="49"/>
      <c r="AB322" s="142">
        <f t="shared" si="9"/>
        <v>0</v>
      </c>
      <c r="AC322" s="142">
        <f>IF(NOT(ISBLANK(F322)),LOOKUP(F322,EWKNrListe,Übersicht!D$11:D$26),0)</f>
        <v>0</v>
      </c>
      <c r="AD322" s="142">
        <f>IF(AND(NOT(ISBLANK(G322)),ISNUMBER(H322)),LOOKUP(H322,WKNrListe,Übersicht!I$11:I$26),)</f>
        <v>0</v>
      </c>
      <c r="AE322" s="216" t="str">
        <f t="shared" si="8"/>
        <v/>
      </c>
      <c r="AF322" s="206" t="str">
        <f>IF(OR(ISBLANK(F322),
AND(
ISBLANK(E322),
NOT(ISNUMBER(E322))
)),
"",
IF(
E322&lt;=Schwierigkeitsstufen!J$3,
Schwierigkeitsstufen!K$3,
Schwierigkeitsstufen!K$2
))</f>
        <v/>
      </c>
    </row>
    <row r="323" spans="1:32" s="50" customFormat="1" ht="15" x14ac:dyDescent="0.2">
      <c r="A323" s="46"/>
      <c r="B323" s="46"/>
      <c r="C323" s="48"/>
      <c r="D323" s="48"/>
      <c r="E323" s="47"/>
      <c r="F323" s="48"/>
      <c r="G323" s="48"/>
      <c r="H323" s="170" t="str">
        <f>IF(ISBLANK(G323)," ",IF(LOOKUP(G323,MannschaftsNrListe,Mannschaften!B$4:B$53)&lt;&gt;0,LOOKUP(G323,MannschaftsNrListe,Mannschaften!B$4:B$53),""))</f>
        <v xml:space="preserve"> </v>
      </c>
      <c r="I323" s="48"/>
      <c r="J323" s="48"/>
      <c r="K323" s="48"/>
      <c r="L323" s="48"/>
      <c r="M323" s="48"/>
      <c r="N323" s="48"/>
      <c r="O323" s="48"/>
      <c r="P323" s="48"/>
      <c r="Q323" s="48"/>
      <c r="R323" s="48"/>
      <c r="S323" s="48"/>
      <c r="T323" s="48"/>
      <c r="U323" s="48"/>
      <c r="V323" s="48"/>
      <c r="W323" s="48"/>
      <c r="X323" s="48"/>
      <c r="Y323" s="48"/>
      <c r="Z323" s="48"/>
      <c r="AA323" s="49"/>
      <c r="AB323" s="142">
        <f t="shared" si="9"/>
        <v>0</v>
      </c>
      <c r="AC323" s="142">
        <f>IF(NOT(ISBLANK(F323)),LOOKUP(F323,EWKNrListe,Übersicht!D$11:D$26),0)</f>
        <v>0</v>
      </c>
      <c r="AD323" s="142">
        <f>IF(AND(NOT(ISBLANK(G323)),ISNUMBER(H323)),LOOKUP(H323,WKNrListe,Übersicht!I$11:I$26),)</f>
        <v>0</v>
      </c>
      <c r="AE323" s="216" t="str">
        <f t="shared" si="8"/>
        <v/>
      </c>
      <c r="AF323" s="206" t="str">
        <f>IF(OR(ISBLANK(F323),
AND(
ISBLANK(E323),
NOT(ISNUMBER(E323))
)),
"",
IF(
E323&lt;=Schwierigkeitsstufen!J$3,
Schwierigkeitsstufen!K$3,
Schwierigkeitsstufen!K$2
))</f>
        <v/>
      </c>
    </row>
    <row r="324" spans="1:32" s="50" customFormat="1" ht="15" x14ac:dyDescent="0.2">
      <c r="A324" s="46"/>
      <c r="B324" s="46"/>
      <c r="C324" s="48"/>
      <c r="D324" s="48"/>
      <c r="E324" s="47"/>
      <c r="F324" s="48"/>
      <c r="G324" s="48"/>
      <c r="H324" s="170" t="str">
        <f>IF(ISBLANK(G324)," ",IF(LOOKUP(G324,MannschaftsNrListe,Mannschaften!B$4:B$53)&lt;&gt;0,LOOKUP(G324,MannschaftsNrListe,Mannschaften!B$4:B$53),""))</f>
        <v xml:space="preserve"> </v>
      </c>
      <c r="I324" s="48"/>
      <c r="J324" s="48"/>
      <c r="K324" s="48"/>
      <c r="L324" s="48"/>
      <c r="M324" s="48"/>
      <c r="N324" s="48"/>
      <c r="O324" s="48"/>
      <c r="P324" s="48"/>
      <c r="Q324" s="48"/>
      <c r="R324" s="48"/>
      <c r="S324" s="48"/>
      <c r="T324" s="48"/>
      <c r="U324" s="48"/>
      <c r="V324" s="48"/>
      <c r="W324" s="48"/>
      <c r="X324" s="48"/>
      <c r="Y324" s="48"/>
      <c r="Z324" s="48"/>
      <c r="AA324" s="49"/>
      <c r="AB324" s="142">
        <f t="shared" si="9"/>
        <v>0</v>
      </c>
      <c r="AC324" s="142">
        <f>IF(NOT(ISBLANK(F324)),LOOKUP(F324,EWKNrListe,Übersicht!D$11:D$26),0)</f>
        <v>0</v>
      </c>
      <c r="AD324" s="142">
        <f>IF(AND(NOT(ISBLANK(G324)),ISNUMBER(H324)),LOOKUP(H324,WKNrListe,Übersicht!I$11:I$26),)</f>
        <v>0</v>
      </c>
      <c r="AE324" s="216" t="str">
        <f t="shared" si="8"/>
        <v/>
      </c>
      <c r="AF324" s="206" t="str">
        <f>IF(OR(ISBLANK(F324),
AND(
ISBLANK(E324),
NOT(ISNUMBER(E324))
)),
"",
IF(
E324&lt;=Schwierigkeitsstufen!J$3,
Schwierigkeitsstufen!K$3,
Schwierigkeitsstufen!K$2
))</f>
        <v/>
      </c>
    </row>
    <row r="325" spans="1:32" s="50" customFormat="1" ht="15" x14ac:dyDescent="0.2">
      <c r="A325" s="46"/>
      <c r="B325" s="46"/>
      <c r="C325" s="48"/>
      <c r="D325" s="48"/>
      <c r="E325" s="47"/>
      <c r="F325" s="48"/>
      <c r="G325" s="48"/>
      <c r="H325" s="170" t="str">
        <f>IF(ISBLANK(G325)," ",IF(LOOKUP(G325,MannschaftsNrListe,Mannschaften!B$4:B$53)&lt;&gt;0,LOOKUP(G325,MannschaftsNrListe,Mannschaften!B$4:B$53),""))</f>
        <v xml:space="preserve"> </v>
      </c>
      <c r="I325" s="48"/>
      <c r="J325" s="48"/>
      <c r="K325" s="48"/>
      <c r="L325" s="48"/>
      <c r="M325" s="48"/>
      <c r="N325" s="48"/>
      <c r="O325" s="48"/>
      <c r="P325" s="48"/>
      <c r="Q325" s="48"/>
      <c r="R325" s="48"/>
      <c r="S325" s="48"/>
      <c r="T325" s="48"/>
      <c r="U325" s="48"/>
      <c r="V325" s="48"/>
      <c r="W325" s="48"/>
      <c r="X325" s="48"/>
      <c r="Y325" s="48"/>
      <c r="Z325" s="48"/>
      <c r="AA325" s="49"/>
      <c r="AB325" s="142">
        <f t="shared" si="9"/>
        <v>0</v>
      </c>
      <c r="AC325" s="142">
        <f>IF(NOT(ISBLANK(F325)),LOOKUP(F325,EWKNrListe,Übersicht!D$11:D$26),0)</f>
        <v>0</v>
      </c>
      <c r="AD325" s="142">
        <f>IF(AND(NOT(ISBLANK(G325)),ISNUMBER(H325)),LOOKUP(H325,WKNrListe,Übersicht!I$11:I$26),)</f>
        <v>0</v>
      </c>
      <c r="AE325" s="216" t="str">
        <f t="shared" si="8"/>
        <v/>
      </c>
      <c r="AF325" s="206" t="str">
        <f>IF(OR(ISBLANK(F325),
AND(
ISBLANK(E325),
NOT(ISNUMBER(E325))
)),
"",
IF(
E325&lt;=Schwierigkeitsstufen!J$3,
Schwierigkeitsstufen!K$3,
Schwierigkeitsstufen!K$2
))</f>
        <v/>
      </c>
    </row>
    <row r="326" spans="1:32" s="50" customFormat="1" ht="15" x14ac:dyDescent="0.2">
      <c r="A326" s="46"/>
      <c r="B326" s="46"/>
      <c r="C326" s="48"/>
      <c r="D326" s="48"/>
      <c r="E326" s="47"/>
      <c r="F326" s="48"/>
      <c r="G326" s="48"/>
      <c r="H326" s="170" t="str">
        <f>IF(ISBLANK(G326)," ",IF(LOOKUP(G326,MannschaftsNrListe,Mannschaften!B$4:B$53)&lt;&gt;0,LOOKUP(G326,MannschaftsNrListe,Mannschaften!B$4:B$53),""))</f>
        <v xml:space="preserve"> </v>
      </c>
      <c r="I326" s="48"/>
      <c r="J326" s="48"/>
      <c r="K326" s="48"/>
      <c r="L326" s="48"/>
      <c r="M326" s="48"/>
      <c r="N326" s="48"/>
      <c r="O326" s="48"/>
      <c r="P326" s="48"/>
      <c r="Q326" s="48"/>
      <c r="R326" s="48"/>
      <c r="S326" s="48"/>
      <c r="T326" s="48"/>
      <c r="U326" s="48"/>
      <c r="V326" s="48"/>
      <c r="W326" s="48"/>
      <c r="X326" s="48"/>
      <c r="Y326" s="48"/>
      <c r="Z326" s="48"/>
      <c r="AA326" s="49"/>
      <c r="AB326" s="142">
        <f t="shared" si="9"/>
        <v>0</v>
      </c>
      <c r="AC326" s="142">
        <f>IF(NOT(ISBLANK(F326)),LOOKUP(F326,EWKNrListe,Übersicht!D$11:D$26),0)</f>
        <v>0</v>
      </c>
      <c r="AD326" s="142">
        <f>IF(AND(NOT(ISBLANK(G326)),ISNUMBER(H326)),LOOKUP(H326,WKNrListe,Übersicht!I$11:I$26),)</f>
        <v>0</v>
      </c>
      <c r="AE326" s="216" t="str">
        <f t="shared" si="8"/>
        <v/>
      </c>
      <c r="AF326" s="206" t="str">
        <f>IF(OR(ISBLANK(F326),
AND(
ISBLANK(E326),
NOT(ISNUMBER(E326))
)),
"",
IF(
E326&lt;=Schwierigkeitsstufen!J$3,
Schwierigkeitsstufen!K$3,
Schwierigkeitsstufen!K$2
))</f>
        <v/>
      </c>
    </row>
    <row r="327" spans="1:32" s="50" customFormat="1" ht="15" x14ac:dyDescent="0.2">
      <c r="A327" s="46"/>
      <c r="B327" s="46"/>
      <c r="C327" s="48"/>
      <c r="D327" s="48"/>
      <c r="E327" s="47"/>
      <c r="F327" s="48"/>
      <c r="G327" s="48"/>
      <c r="H327" s="170" t="str">
        <f>IF(ISBLANK(G327)," ",IF(LOOKUP(G327,MannschaftsNrListe,Mannschaften!B$4:B$53)&lt;&gt;0,LOOKUP(G327,MannschaftsNrListe,Mannschaften!B$4:B$53),""))</f>
        <v xml:space="preserve"> </v>
      </c>
      <c r="I327" s="48"/>
      <c r="J327" s="48"/>
      <c r="K327" s="48"/>
      <c r="L327" s="48"/>
      <c r="M327" s="48"/>
      <c r="N327" s="48"/>
      <c r="O327" s="48"/>
      <c r="P327" s="48"/>
      <c r="Q327" s="48"/>
      <c r="R327" s="48"/>
      <c r="S327" s="48"/>
      <c r="T327" s="48"/>
      <c r="U327" s="48"/>
      <c r="V327" s="48"/>
      <c r="W327" s="48"/>
      <c r="X327" s="48"/>
      <c r="Y327" s="48"/>
      <c r="Z327" s="48"/>
      <c r="AA327" s="49"/>
      <c r="AB327" s="142">
        <f t="shared" si="9"/>
        <v>0</v>
      </c>
      <c r="AC327" s="142">
        <f>IF(NOT(ISBLANK(F327)),LOOKUP(F327,EWKNrListe,Übersicht!D$11:D$26),0)</f>
        <v>0</v>
      </c>
      <c r="AD327" s="142">
        <f>IF(AND(NOT(ISBLANK(G327)),ISNUMBER(H327)),LOOKUP(H327,WKNrListe,Übersicht!I$11:I$26),)</f>
        <v>0</v>
      </c>
      <c r="AE327" s="216" t="str">
        <f t="shared" ref="AE327:AE390" si="10">IF(
 AND(
  OR(
   ISTEXT(A327),
   ISTEXT(B327),NOT(ISBLANK(D327)),
   NOT(ISBLANK(E327)),
   NOT(ISBLANK(F327)),
   NOT(ISBLANK(G327))
  ),
  OR(
   ISBLANK(A327),
   ISBLANK(B327),
   ISBLANK(E327),ISBLANK(D327),
   AND(
    ISBLANK(F327),
    ISBLANK(G327)
    ),
  AC327&gt;AB327
  )
 ),
 "unvollständig",
 IF(
  AND(
   NOT(
    ISBLANK(G327)
    ),
   NOT(ISNUMBER(H327))
  ),
  "Seite Mannschaften ausfüllen!",
  ""
 )
)</f>
        <v/>
      </c>
      <c r="AF327" s="206" t="str">
        <f>IF(OR(ISBLANK(F327),
AND(
ISBLANK(E327),
NOT(ISNUMBER(E327))
)),
"",
IF(
E327&lt;=Schwierigkeitsstufen!J$3,
Schwierigkeitsstufen!K$3,
Schwierigkeitsstufen!K$2
))</f>
        <v/>
      </c>
    </row>
    <row r="328" spans="1:32" s="50" customFormat="1" ht="15" x14ac:dyDescent="0.2">
      <c r="A328" s="46"/>
      <c r="B328" s="46"/>
      <c r="C328" s="48"/>
      <c r="D328" s="48"/>
      <c r="E328" s="47"/>
      <c r="F328" s="48"/>
      <c r="G328" s="48"/>
      <c r="H328" s="170" t="str">
        <f>IF(ISBLANK(G328)," ",IF(LOOKUP(G328,MannschaftsNrListe,Mannschaften!B$4:B$53)&lt;&gt;0,LOOKUP(G328,MannschaftsNrListe,Mannschaften!B$4:B$53),""))</f>
        <v xml:space="preserve"> </v>
      </c>
      <c r="I328" s="48"/>
      <c r="J328" s="48"/>
      <c r="K328" s="48"/>
      <c r="L328" s="48"/>
      <c r="M328" s="48"/>
      <c r="N328" s="48"/>
      <c r="O328" s="48"/>
      <c r="P328" s="48"/>
      <c r="Q328" s="48"/>
      <c r="R328" s="48"/>
      <c r="S328" s="48"/>
      <c r="T328" s="48"/>
      <c r="U328" s="48"/>
      <c r="V328" s="48"/>
      <c r="W328" s="48"/>
      <c r="X328" s="48"/>
      <c r="Y328" s="48"/>
      <c r="Z328" s="48"/>
      <c r="AA328" s="49"/>
      <c r="AB328" s="142">
        <f t="shared" si="9"/>
        <v>0</v>
      </c>
      <c r="AC328" s="142">
        <f>IF(NOT(ISBLANK(F328)),LOOKUP(F328,EWKNrListe,Übersicht!D$11:D$26),0)</f>
        <v>0</v>
      </c>
      <c r="AD328" s="142">
        <f>IF(AND(NOT(ISBLANK(G328)),ISNUMBER(H328)),LOOKUP(H328,WKNrListe,Übersicht!I$11:I$26),)</f>
        <v>0</v>
      </c>
      <c r="AE328" s="216" t="str">
        <f t="shared" si="10"/>
        <v/>
      </c>
      <c r="AF328" s="206" t="str">
        <f>IF(OR(ISBLANK(F328),
AND(
ISBLANK(E328),
NOT(ISNUMBER(E328))
)),
"",
IF(
E328&lt;=Schwierigkeitsstufen!J$3,
Schwierigkeitsstufen!K$3,
Schwierigkeitsstufen!K$2
))</f>
        <v/>
      </c>
    </row>
    <row r="329" spans="1:32" s="50" customFormat="1" ht="15" x14ac:dyDescent="0.2">
      <c r="A329" s="46"/>
      <c r="B329" s="46"/>
      <c r="C329" s="48"/>
      <c r="D329" s="48"/>
      <c r="E329" s="47"/>
      <c r="F329" s="48"/>
      <c r="G329" s="48"/>
      <c r="H329" s="170" t="str">
        <f>IF(ISBLANK(G329)," ",IF(LOOKUP(G329,MannschaftsNrListe,Mannschaften!B$4:B$53)&lt;&gt;0,LOOKUP(G329,MannschaftsNrListe,Mannschaften!B$4:B$53),""))</f>
        <v xml:space="preserve"> </v>
      </c>
      <c r="I329" s="48"/>
      <c r="J329" s="48"/>
      <c r="K329" s="48"/>
      <c r="L329" s="48"/>
      <c r="M329" s="48"/>
      <c r="N329" s="48"/>
      <c r="O329" s="48"/>
      <c r="P329" s="48"/>
      <c r="Q329" s="48"/>
      <c r="R329" s="48"/>
      <c r="S329" s="48"/>
      <c r="T329" s="48"/>
      <c r="U329" s="48"/>
      <c r="V329" s="48"/>
      <c r="W329" s="48"/>
      <c r="X329" s="48"/>
      <c r="Y329" s="48"/>
      <c r="Z329" s="48"/>
      <c r="AA329" s="49"/>
      <c r="AB329" s="142">
        <f t="shared" si="9"/>
        <v>0</v>
      </c>
      <c r="AC329" s="142">
        <f>IF(NOT(ISBLANK(F329)),LOOKUP(F329,EWKNrListe,Übersicht!D$11:D$26),0)</f>
        <v>0</v>
      </c>
      <c r="AD329" s="142">
        <f>IF(AND(NOT(ISBLANK(G329)),ISNUMBER(H329)),LOOKUP(H329,WKNrListe,Übersicht!I$11:I$26),)</f>
        <v>0</v>
      </c>
      <c r="AE329" s="216" t="str">
        <f t="shared" si="10"/>
        <v/>
      </c>
      <c r="AF329" s="206" t="str">
        <f>IF(OR(ISBLANK(F329),
AND(
ISBLANK(E329),
NOT(ISNUMBER(E329))
)),
"",
IF(
E329&lt;=Schwierigkeitsstufen!J$3,
Schwierigkeitsstufen!K$3,
Schwierigkeitsstufen!K$2
))</f>
        <v/>
      </c>
    </row>
    <row r="330" spans="1:32" s="50" customFormat="1" ht="15" x14ac:dyDescent="0.2">
      <c r="A330" s="46"/>
      <c r="B330" s="46"/>
      <c r="C330" s="48"/>
      <c r="D330" s="48"/>
      <c r="E330" s="47"/>
      <c r="F330" s="48"/>
      <c r="G330" s="48"/>
      <c r="H330" s="170" t="str">
        <f>IF(ISBLANK(G330)," ",IF(LOOKUP(G330,MannschaftsNrListe,Mannschaften!B$4:B$53)&lt;&gt;0,LOOKUP(G330,MannschaftsNrListe,Mannschaften!B$4:B$53),""))</f>
        <v xml:space="preserve"> </v>
      </c>
      <c r="I330" s="48"/>
      <c r="J330" s="48"/>
      <c r="K330" s="48"/>
      <c r="L330" s="48"/>
      <c r="M330" s="48"/>
      <c r="N330" s="48"/>
      <c r="O330" s="48"/>
      <c r="P330" s="48"/>
      <c r="Q330" s="48"/>
      <c r="R330" s="48"/>
      <c r="S330" s="48"/>
      <c r="T330" s="48"/>
      <c r="U330" s="48"/>
      <c r="V330" s="48"/>
      <c r="W330" s="48"/>
      <c r="X330" s="48"/>
      <c r="Y330" s="48"/>
      <c r="Z330" s="48"/>
      <c r="AA330" s="49"/>
      <c r="AB330" s="142">
        <f t="shared" ref="AB330:AB393" si="11">COUNTIF(I330:Z330,"&gt;''")</f>
        <v>0</v>
      </c>
      <c r="AC330" s="142">
        <f>IF(NOT(ISBLANK(F330)),LOOKUP(F330,EWKNrListe,Übersicht!D$11:D$26),0)</f>
        <v>0</v>
      </c>
      <c r="AD330" s="142">
        <f>IF(AND(NOT(ISBLANK(G330)),ISNUMBER(H330)),LOOKUP(H330,WKNrListe,Übersicht!I$11:I$26),)</f>
        <v>0</v>
      </c>
      <c r="AE330" s="216" t="str">
        <f t="shared" si="10"/>
        <v/>
      </c>
      <c r="AF330" s="206" t="str">
        <f>IF(OR(ISBLANK(F330),
AND(
ISBLANK(E330),
NOT(ISNUMBER(E330))
)),
"",
IF(
E330&lt;=Schwierigkeitsstufen!J$3,
Schwierigkeitsstufen!K$3,
Schwierigkeitsstufen!K$2
))</f>
        <v/>
      </c>
    </row>
    <row r="331" spans="1:32" s="50" customFormat="1" ht="15" x14ac:dyDescent="0.2">
      <c r="A331" s="46"/>
      <c r="B331" s="46"/>
      <c r="C331" s="48"/>
      <c r="D331" s="48"/>
      <c r="E331" s="47"/>
      <c r="F331" s="48"/>
      <c r="G331" s="48"/>
      <c r="H331" s="170" t="str">
        <f>IF(ISBLANK(G331)," ",IF(LOOKUP(G331,MannschaftsNrListe,Mannschaften!B$4:B$53)&lt;&gt;0,LOOKUP(G331,MannschaftsNrListe,Mannschaften!B$4:B$53),""))</f>
        <v xml:space="preserve"> </v>
      </c>
      <c r="I331" s="48"/>
      <c r="J331" s="48"/>
      <c r="K331" s="48"/>
      <c r="L331" s="48"/>
      <c r="M331" s="48"/>
      <c r="N331" s="48"/>
      <c r="O331" s="48"/>
      <c r="P331" s="48"/>
      <c r="Q331" s="48"/>
      <c r="R331" s="48"/>
      <c r="S331" s="48"/>
      <c r="T331" s="48"/>
      <c r="U331" s="48"/>
      <c r="V331" s="48"/>
      <c r="W331" s="48"/>
      <c r="X331" s="48"/>
      <c r="Y331" s="48"/>
      <c r="Z331" s="48"/>
      <c r="AA331" s="49"/>
      <c r="AB331" s="142">
        <f t="shared" si="11"/>
        <v>0</v>
      </c>
      <c r="AC331" s="142">
        <f>IF(NOT(ISBLANK(F331)),LOOKUP(F331,EWKNrListe,Übersicht!D$11:D$26),0)</f>
        <v>0</v>
      </c>
      <c r="AD331" s="142">
        <f>IF(AND(NOT(ISBLANK(G331)),ISNUMBER(H331)),LOOKUP(H331,WKNrListe,Übersicht!I$11:I$26),)</f>
        <v>0</v>
      </c>
      <c r="AE331" s="216" t="str">
        <f t="shared" si="10"/>
        <v/>
      </c>
      <c r="AF331" s="206" t="str">
        <f>IF(OR(ISBLANK(F331),
AND(
ISBLANK(E331),
NOT(ISNUMBER(E331))
)),
"",
IF(
E331&lt;=Schwierigkeitsstufen!J$3,
Schwierigkeitsstufen!K$3,
Schwierigkeitsstufen!K$2
))</f>
        <v/>
      </c>
    </row>
    <row r="332" spans="1:32" s="50" customFormat="1" ht="15" x14ac:dyDescent="0.2">
      <c r="A332" s="46"/>
      <c r="B332" s="46"/>
      <c r="C332" s="48"/>
      <c r="D332" s="48"/>
      <c r="E332" s="47"/>
      <c r="F332" s="48"/>
      <c r="G332" s="48"/>
      <c r="H332" s="170" t="str">
        <f>IF(ISBLANK(G332)," ",IF(LOOKUP(G332,MannschaftsNrListe,Mannschaften!B$4:B$53)&lt;&gt;0,LOOKUP(G332,MannschaftsNrListe,Mannschaften!B$4:B$53),""))</f>
        <v xml:space="preserve"> </v>
      </c>
      <c r="I332" s="48"/>
      <c r="J332" s="48"/>
      <c r="K332" s="48"/>
      <c r="L332" s="48"/>
      <c r="M332" s="48"/>
      <c r="N332" s="48"/>
      <c r="O332" s="48"/>
      <c r="P332" s="48"/>
      <c r="Q332" s="48"/>
      <c r="R332" s="48"/>
      <c r="S332" s="48"/>
      <c r="T332" s="48"/>
      <c r="U332" s="48"/>
      <c r="V332" s="48"/>
      <c r="W332" s="48"/>
      <c r="X332" s="48"/>
      <c r="Y332" s="48"/>
      <c r="Z332" s="48"/>
      <c r="AA332" s="49"/>
      <c r="AB332" s="142">
        <f t="shared" si="11"/>
        <v>0</v>
      </c>
      <c r="AC332" s="142">
        <f>IF(NOT(ISBLANK(F332)),LOOKUP(F332,EWKNrListe,Übersicht!D$11:D$26),0)</f>
        <v>0</v>
      </c>
      <c r="AD332" s="142">
        <f>IF(AND(NOT(ISBLANK(G332)),ISNUMBER(H332)),LOOKUP(H332,WKNrListe,Übersicht!I$11:I$26),)</f>
        <v>0</v>
      </c>
      <c r="AE332" s="216" t="str">
        <f t="shared" si="10"/>
        <v/>
      </c>
      <c r="AF332" s="206" t="str">
        <f>IF(OR(ISBLANK(F332),
AND(
ISBLANK(E332),
NOT(ISNUMBER(E332))
)),
"",
IF(
E332&lt;=Schwierigkeitsstufen!J$3,
Schwierigkeitsstufen!K$3,
Schwierigkeitsstufen!K$2
))</f>
        <v/>
      </c>
    </row>
    <row r="333" spans="1:32" s="50" customFormat="1" ht="15" x14ac:dyDescent="0.2">
      <c r="A333" s="46"/>
      <c r="B333" s="46"/>
      <c r="C333" s="48"/>
      <c r="D333" s="48"/>
      <c r="E333" s="47"/>
      <c r="F333" s="48"/>
      <c r="G333" s="48"/>
      <c r="H333" s="170" t="str">
        <f>IF(ISBLANK(G333)," ",IF(LOOKUP(G333,MannschaftsNrListe,Mannschaften!B$4:B$53)&lt;&gt;0,LOOKUP(G333,MannschaftsNrListe,Mannschaften!B$4:B$53),""))</f>
        <v xml:space="preserve"> </v>
      </c>
      <c r="I333" s="48"/>
      <c r="J333" s="48"/>
      <c r="K333" s="48"/>
      <c r="L333" s="48"/>
      <c r="M333" s="48"/>
      <c r="N333" s="48"/>
      <c r="O333" s="48"/>
      <c r="P333" s="48"/>
      <c r="Q333" s="48"/>
      <c r="R333" s="48"/>
      <c r="S333" s="48"/>
      <c r="T333" s="48"/>
      <c r="U333" s="48"/>
      <c r="V333" s="48"/>
      <c r="W333" s="48"/>
      <c r="X333" s="48"/>
      <c r="Y333" s="48"/>
      <c r="Z333" s="48"/>
      <c r="AA333" s="49"/>
      <c r="AB333" s="142">
        <f t="shared" si="11"/>
        <v>0</v>
      </c>
      <c r="AC333" s="142">
        <f>IF(NOT(ISBLANK(F333)),LOOKUP(F333,EWKNrListe,Übersicht!D$11:D$26),0)</f>
        <v>0</v>
      </c>
      <c r="AD333" s="142">
        <f>IF(AND(NOT(ISBLANK(G333)),ISNUMBER(H333)),LOOKUP(H333,WKNrListe,Übersicht!I$11:I$26),)</f>
        <v>0</v>
      </c>
      <c r="AE333" s="216" t="str">
        <f t="shared" si="10"/>
        <v/>
      </c>
      <c r="AF333" s="206" t="str">
        <f>IF(OR(ISBLANK(F333),
AND(
ISBLANK(E333),
NOT(ISNUMBER(E333))
)),
"",
IF(
E333&lt;=Schwierigkeitsstufen!J$3,
Schwierigkeitsstufen!K$3,
Schwierigkeitsstufen!K$2
))</f>
        <v/>
      </c>
    </row>
    <row r="334" spans="1:32" s="50" customFormat="1" ht="15" x14ac:dyDescent="0.2">
      <c r="A334" s="46"/>
      <c r="B334" s="46"/>
      <c r="C334" s="48"/>
      <c r="D334" s="48"/>
      <c r="E334" s="47"/>
      <c r="F334" s="48"/>
      <c r="G334" s="48"/>
      <c r="H334" s="170" t="str">
        <f>IF(ISBLANK(G334)," ",IF(LOOKUP(G334,MannschaftsNrListe,Mannschaften!B$4:B$53)&lt;&gt;0,LOOKUP(G334,MannschaftsNrListe,Mannschaften!B$4:B$53),""))</f>
        <v xml:space="preserve"> </v>
      </c>
      <c r="I334" s="48"/>
      <c r="J334" s="48"/>
      <c r="K334" s="48"/>
      <c r="L334" s="48"/>
      <c r="M334" s="48"/>
      <c r="N334" s="48"/>
      <c r="O334" s="48"/>
      <c r="P334" s="48"/>
      <c r="Q334" s="48"/>
      <c r="R334" s="48"/>
      <c r="S334" s="48"/>
      <c r="T334" s="48"/>
      <c r="U334" s="48"/>
      <c r="V334" s="48"/>
      <c r="W334" s="48"/>
      <c r="X334" s="48"/>
      <c r="Y334" s="48"/>
      <c r="Z334" s="48"/>
      <c r="AA334" s="49"/>
      <c r="AB334" s="142">
        <f t="shared" si="11"/>
        <v>0</v>
      </c>
      <c r="AC334" s="142">
        <f>IF(NOT(ISBLANK(F334)),LOOKUP(F334,EWKNrListe,Übersicht!D$11:D$26),0)</f>
        <v>0</v>
      </c>
      <c r="AD334" s="142">
        <f>IF(AND(NOT(ISBLANK(G334)),ISNUMBER(H334)),LOOKUP(H334,WKNrListe,Übersicht!I$11:I$26),)</f>
        <v>0</v>
      </c>
      <c r="AE334" s="216" t="str">
        <f t="shared" si="10"/>
        <v/>
      </c>
      <c r="AF334" s="206" t="str">
        <f>IF(OR(ISBLANK(F334),
AND(
ISBLANK(E334),
NOT(ISNUMBER(E334))
)),
"",
IF(
E334&lt;=Schwierigkeitsstufen!J$3,
Schwierigkeitsstufen!K$3,
Schwierigkeitsstufen!K$2
))</f>
        <v/>
      </c>
    </row>
    <row r="335" spans="1:32" s="50" customFormat="1" ht="15" x14ac:dyDescent="0.2">
      <c r="A335" s="46"/>
      <c r="B335" s="46"/>
      <c r="C335" s="48"/>
      <c r="D335" s="48"/>
      <c r="E335" s="47"/>
      <c r="F335" s="48"/>
      <c r="G335" s="48"/>
      <c r="H335" s="170" t="str">
        <f>IF(ISBLANK(G335)," ",IF(LOOKUP(G335,MannschaftsNrListe,Mannschaften!B$4:B$53)&lt;&gt;0,LOOKUP(G335,MannschaftsNrListe,Mannschaften!B$4:B$53),""))</f>
        <v xml:space="preserve"> </v>
      </c>
      <c r="I335" s="48"/>
      <c r="J335" s="48"/>
      <c r="K335" s="48"/>
      <c r="L335" s="48"/>
      <c r="M335" s="48"/>
      <c r="N335" s="48"/>
      <c r="O335" s="48"/>
      <c r="P335" s="48"/>
      <c r="Q335" s="48"/>
      <c r="R335" s="48"/>
      <c r="S335" s="48"/>
      <c r="T335" s="48"/>
      <c r="U335" s="48"/>
      <c r="V335" s="48"/>
      <c r="W335" s="48"/>
      <c r="X335" s="48"/>
      <c r="Y335" s="48"/>
      <c r="Z335" s="48"/>
      <c r="AA335" s="49"/>
      <c r="AB335" s="142">
        <f t="shared" si="11"/>
        <v>0</v>
      </c>
      <c r="AC335" s="142">
        <f>IF(NOT(ISBLANK(F335)),LOOKUP(F335,EWKNrListe,Übersicht!D$11:D$26),0)</f>
        <v>0</v>
      </c>
      <c r="AD335" s="142">
        <f>IF(AND(NOT(ISBLANK(G335)),ISNUMBER(H335)),LOOKUP(H335,WKNrListe,Übersicht!I$11:I$26),)</f>
        <v>0</v>
      </c>
      <c r="AE335" s="216" t="str">
        <f t="shared" si="10"/>
        <v/>
      </c>
      <c r="AF335" s="206" t="str">
        <f>IF(OR(ISBLANK(F335),
AND(
ISBLANK(E335),
NOT(ISNUMBER(E335))
)),
"",
IF(
E335&lt;=Schwierigkeitsstufen!J$3,
Schwierigkeitsstufen!K$3,
Schwierigkeitsstufen!K$2
))</f>
        <v/>
      </c>
    </row>
    <row r="336" spans="1:32" s="50" customFormat="1" ht="15" x14ac:dyDescent="0.2">
      <c r="A336" s="46"/>
      <c r="B336" s="46"/>
      <c r="C336" s="48"/>
      <c r="D336" s="48"/>
      <c r="E336" s="47"/>
      <c r="F336" s="48"/>
      <c r="G336" s="48"/>
      <c r="H336" s="170" t="str">
        <f>IF(ISBLANK(G336)," ",IF(LOOKUP(G336,MannschaftsNrListe,Mannschaften!B$4:B$53)&lt;&gt;0,LOOKUP(G336,MannschaftsNrListe,Mannschaften!B$4:B$53),""))</f>
        <v xml:space="preserve"> </v>
      </c>
      <c r="I336" s="48"/>
      <c r="J336" s="48"/>
      <c r="K336" s="48"/>
      <c r="L336" s="48"/>
      <c r="M336" s="48"/>
      <c r="N336" s="48"/>
      <c r="O336" s="48"/>
      <c r="P336" s="48"/>
      <c r="Q336" s="48"/>
      <c r="R336" s="48"/>
      <c r="S336" s="48"/>
      <c r="T336" s="48"/>
      <c r="U336" s="48"/>
      <c r="V336" s="48"/>
      <c r="W336" s="48"/>
      <c r="X336" s="48"/>
      <c r="Y336" s="48"/>
      <c r="Z336" s="48"/>
      <c r="AA336" s="49"/>
      <c r="AB336" s="142">
        <f t="shared" si="11"/>
        <v>0</v>
      </c>
      <c r="AC336" s="142">
        <f>IF(NOT(ISBLANK(F336)),LOOKUP(F336,EWKNrListe,Übersicht!D$11:D$26),0)</f>
        <v>0</v>
      </c>
      <c r="AD336" s="142">
        <f>IF(AND(NOT(ISBLANK(G336)),ISNUMBER(H336)),LOOKUP(H336,WKNrListe,Übersicht!I$11:I$26),)</f>
        <v>0</v>
      </c>
      <c r="AE336" s="216" t="str">
        <f t="shared" si="10"/>
        <v/>
      </c>
      <c r="AF336" s="206" t="str">
        <f>IF(OR(ISBLANK(F336),
AND(
ISBLANK(E336),
NOT(ISNUMBER(E336))
)),
"",
IF(
E336&lt;=Schwierigkeitsstufen!J$3,
Schwierigkeitsstufen!K$3,
Schwierigkeitsstufen!K$2
))</f>
        <v/>
      </c>
    </row>
    <row r="337" spans="1:32" s="50" customFormat="1" ht="15" x14ac:dyDescent="0.2">
      <c r="A337" s="46"/>
      <c r="B337" s="46"/>
      <c r="C337" s="48"/>
      <c r="D337" s="48"/>
      <c r="E337" s="47"/>
      <c r="F337" s="48"/>
      <c r="G337" s="48"/>
      <c r="H337" s="170" t="str">
        <f>IF(ISBLANK(G337)," ",IF(LOOKUP(G337,MannschaftsNrListe,Mannschaften!B$4:B$53)&lt;&gt;0,LOOKUP(G337,MannschaftsNrListe,Mannschaften!B$4:B$53),""))</f>
        <v xml:space="preserve"> </v>
      </c>
      <c r="I337" s="48"/>
      <c r="J337" s="48"/>
      <c r="K337" s="48"/>
      <c r="L337" s="48"/>
      <c r="M337" s="48"/>
      <c r="N337" s="48"/>
      <c r="O337" s="48"/>
      <c r="P337" s="48"/>
      <c r="Q337" s="48"/>
      <c r="R337" s="48"/>
      <c r="S337" s="48"/>
      <c r="T337" s="48"/>
      <c r="U337" s="48"/>
      <c r="V337" s="48"/>
      <c r="W337" s="48"/>
      <c r="X337" s="48"/>
      <c r="Y337" s="48"/>
      <c r="Z337" s="48"/>
      <c r="AA337" s="49"/>
      <c r="AB337" s="142">
        <f t="shared" si="11"/>
        <v>0</v>
      </c>
      <c r="AC337" s="142">
        <f>IF(NOT(ISBLANK(F337)),LOOKUP(F337,EWKNrListe,Übersicht!D$11:D$26),0)</f>
        <v>0</v>
      </c>
      <c r="AD337" s="142">
        <f>IF(AND(NOT(ISBLANK(G337)),ISNUMBER(H337)),LOOKUP(H337,WKNrListe,Übersicht!I$11:I$26),)</f>
        <v>0</v>
      </c>
      <c r="AE337" s="216" t="str">
        <f t="shared" si="10"/>
        <v/>
      </c>
      <c r="AF337" s="206" t="str">
        <f>IF(OR(ISBLANK(F337),
AND(
ISBLANK(E337),
NOT(ISNUMBER(E337))
)),
"",
IF(
E337&lt;=Schwierigkeitsstufen!J$3,
Schwierigkeitsstufen!K$3,
Schwierigkeitsstufen!K$2
))</f>
        <v/>
      </c>
    </row>
    <row r="338" spans="1:32" s="50" customFormat="1" ht="15" x14ac:dyDescent="0.2">
      <c r="A338" s="46"/>
      <c r="B338" s="46"/>
      <c r="C338" s="48"/>
      <c r="D338" s="48"/>
      <c r="E338" s="47"/>
      <c r="F338" s="48"/>
      <c r="G338" s="48"/>
      <c r="H338" s="170" t="str">
        <f>IF(ISBLANK(G338)," ",IF(LOOKUP(G338,MannschaftsNrListe,Mannschaften!B$4:B$53)&lt;&gt;0,LOOKUP(G338,MannschaftsNrListe,Mannschaften!B$4:B$53),""))</f>
        <v xml:space="preserve"> </v>
      </c>
      <c r="I338" s="48"/>
      <c r="J338" s="48"/>
      <c r="K338" s="48"/>
      <c r="L338" s="48"/>
      <c r="M338" s="48"/>
      <c r="N338" s="48"/>
      <c r="O338" s="48"/>
      <c r="P338" s="48"/>
      <c r="Q338" s="48"/>
      <c r="R338" s="48"/>
      <c r="S338" s="48"/>
      <c r="T338" s="48"/>
      <c r="U338" s="48"/>
      <c r="V338" s="48"/>
      <c r="W338" s="48"/>
      <c r="X338" s="48"/>
      <c r="Y338" s="48"/>
      <c r="Z338" s="48"/>
      <c r="AA338" s="49"/>
      <c r="AB338" s="142">
        <f t="shared" si="11"/>
        <v>0</v>
      </c>
      <c r="AC338" s="142">
        <f>IF(NOT(ISBLANK(F338)),LOOKUP(F338,EWKNrListe,Übersicht!D$11:D$26),0)</f>
        <v>0</v>
      </c>
      <c r="AD338" s="142">
        <f>IF(AND(NOT(ISBLANK(G338)),ISNUMBER(H338)),LOOKUP(H338,WKNrListe,Übersicht!I$11:I$26),)</f>
        <v>0</v>
      </c>
      <c r="AE338" s="216" t="str">
        <f t="shared" si="10"/>
        <v/>
      </c>
      <c r="AF338" s="206" t="str">
        <f>IF(OR(ISBLANK(F338),
AND(
ISBLANK(E338),
NOT(ISNUMBER(E338))
)),
"",
IF(
E338&lt;=Schwierigkeitsstufen!J$3,
Schwierigkeitsstufen!K$3,
Schwierigkeitsstufen!K$2
))</f>
        <v/>
      </c>
    </row>
    <row r="339" spans="1:32" s="50" customFormat="1" ht="15" x14ac:dyDescent="0.2">
      <c r="A339" s="46"/>
      <c r="B339" s="46"/>
      <c r="C339" s="48"/>
      <c r="D339" s="48"/>
      <c r="E339" s="47"/>
      <c r="F339" s="48"/>
      <c r="G339" s="48"/>
      <c r="H339" s="170" t="str">
        <f>IF(ISBLANK(G339)," ",IF(LOOKUP(G339,MannschaftsNrListe,Mannschaften!B$4:B$53)&lt;&gt;0,LOOKUP(G339,MannschaftsNrListe,Mannschaften!B$4:B$53),""))</f>
        <v xml:space="preserve"> </v>
      </c>
      <c r="I339" s="48"/>
      <c r="J339" s="48"/>
      <c r="K339" s="48"/>
      <c r="L339" s="48"/>
      <c r="M339" s="48"/>
      <c r="N339" s="48"/>
      <c r="O339" s="48"/>
      <c r="P339" s="48"/>
      <c r="Q339" s="48"/>
      <c r="R339" s="48"/>
      <c r="S339" s="48"/>
      <c r="T339" s="48"/>
      <c r="U339" s="48"/>
      <c r="V339" s="48"/>
      <c r="W339" s="48"/>
      <c r="X339" s="48"/>
      <c r="Y339" s="48"/>
      <c r="Z339" s="48"/>
      <c r="AA339" s="49"/>
      <c r="AB339" s="142">
        <f t="shared" si="11"/>
        <v>0</v>
      </c>
      <c r="AC339" s="142">
        <f>IF(NOT(ISBLANK(F339)),LOOKUP(F339,EWKNrListe,Übersicht!D$11:D$26),0)</f>
        <v>0</v>
      </c>
      <c r="AD339" s="142">
        <f>IF(AND(NOT(ISBLANK(G339)),ISNUMBER(H339)),LOOKUP(H339,WKNrListe,Übersicht!I$11:I$26),)</f>
        <v>0</v>
      </c>
      <c r="AE339" s="216" t="str">
        <f t="shared" si="10"/>
        <v/>
      </c>
      <c r="AF339" s="206" t="str">
        <f>IF(OR(ISBLANK(F339),
AND(
ISBLANK(E339),
NOT(ISNUMBER(E339))
)),
"",
IF(
E339&lt;=Schwierigkeitsstufen!J$3,
Schwierigkeitsstufen!K$3,
Schwierigkeitsstufen!K$2
))</f>
        <v/>
      </c>
    </row>
    <row r="340" spans="1:32" s="50" customFormat="1" ht="15" x14ac:dyDescent="0.2">
      <c r="A340" s="46"/>
      <c r="B340" s="46"/>
      <c r="C340" s="48"/>
      <c r="D340" s="48"/>
      <c r="E340" s="47"/>
      <c r="F340" s="48"/>
      <c r="G340" s="48"/>
      <c r="H340" s="170" t="str">
        <f>IF(ISBLANK(G340)," ",IF(LOOKUP(G340,MannschaftsNrListe,Mannschaften!B$4:B$53)&lt;&gt;0,LOOKUP(G340,MannschaftsNrListe,Mannschaften!B$4:B$53),""))</f>
        <v xml:space="preserve"> </v>
      </c>
      <c r="I340" s="48"/>
      <c r="J340" s="48"/>
      <c r="K340" s="48"/>
      <c r="L340" s="48"/>
      <c r="M340" s="48"/>
      <c r="N340" s="48"/>
      <c r="O340" s="48"/>
      <c r="P340" s="48"/>
      <c r="Q340" s="48"/>
      <c r="R340" s="48"/>
      <c r="S340" s="48"/>
      <c r="T340" s="48"/>
      <c r="U340" s="48"/>
      <c r="V340" s="48"/>
      <c r="W340" s="48"/>
      <c r="X340" s="48"/>
      <c r="Y340" s="48"/>
      <c r="Z340" s="48"/>
      <c r="AA340" s="49"/>
      <c r="AB340" s="142">
        <f t="shared" si="11"/>
        <v>0</v>
      </c>
      <c r="AC340" s="142">
        <f>IF(NOT(ISBLANK(F340)),LOOKUP(F340,EWKNrListe,Übersicht!D$11:D$26),0)</f>
        <v>0</v>
      </c>
      <c r="AD340" s="142">
        <f>IF(AND(NOT(ISBLANK(G340)),ISNUMBER(H340)),LOOKUP(H340,WKNrListe,Übersicht!I$11:I$26),)</f>
        <v>0</v>
      </c>
      <c r="AE340" s="216" t="str">
        <f t="shared" si="10"/>
        <v/>
      </c>
      <c r="AF340" s="206" t="str">
        <f>IF(OR(ISBLANK(F340),
AND(
ISBLANK(E340),
NOT(ISNUMBER(E340))
)),
"",
IF(
E340&lt;=Schwierigkeitsstufen!J$3,
Schwierigkeitsstufen!K$3,
Schwierigkeitsstufen!K$2
))</f>
        <v/>
      </c>
    </row>
    <row r="341" spans="1:32" s="50" customFormat="1" ht="15" x14ac:dyDescent="0.2">
      <c r="A341" s="46"/>
      <c r="B341" s="46"/>
      <c r="C341" s="48"/>
      <c r="D341" s="48"/>
      <c r="E341" s="47"/>
      <c r="F341" s="48"/>
      <c r="G341" s="48"/>
      <c r="H341" s="170" t="str">
        <f>IF(ISBLANK(G341)," ",IF(LOOKUP(G341,MannschaftsNrListe,Mannschaften!B$4:B$53)&lt;&gt;0,LOOKUP(G341,MannschaftsNrListe,Mannschaften!B$4:B$53),""))</f>
        <v xml:space="preserve"> </v>
      </c>
      <c r="I341" s="48"/>
      <c r="J341" s="48"/>
      <c r="K341" s="48"/>
      <c r="L341" s="48"/>
      <c r="M341" s="48"/>
      <c r="N341" s="48"/>
      <c r="O341" s="48"/>
      <c r="P341" s="48"/>
      <c r="Q341" s="48"/>
      <c r="R341" s="48"/>
      <c r="S341" s="48"/>
      <c r="T341" s="48"/>
      <c r="U341" s="48"/>
      <c r="V341" s="48"/>
      <c r="W341" s="48"/>
      <c r="X341" s="48"/>
      <c r="Y341" s="48"/>
      <c r="Z341" s="48"/>
      <c r="AA341" s="49"/>
      <c r="AB341" s="142">
        <f t="shared" si="11"/>
        <v>0</v>
      </c>
      <c r="AC341" s="142">
        <f>IF(NOT(ISBLANK(F341)),LOOKUP(F341,EWKNrListe,Übersicht!D$11:D$26),0)</f>
        <v>0</v>
      </c>
      <c r="AD341" s="142">
        <f>IF(AND(NOT(ISBLANK(G341)),ISNUMBER(H341)),LOOKUP(H341,WKNrListe,Übersicht!I$11:I$26),)</f>
        <v>0</v>
      </c>
      <c r="AE341" s="216" t="str">
        <f t="shared" si="10"/>
        <v/>
      </c>
      <c r="AF341" s="206" t="str">
        <f>IF(OR(ISBLANK(F341),
AND(
ISBLANK(E341),
NOT(ISNUMBER(E341))
)),
"",
IF(
E341&lt;=Schwierigkeitsstufen!J$3,
Schwierigkeitsstufen!K$3,
Schwierigkeitsstufen!K$2
))</f>
        <v/>
      </c>
    </row>
    <row r="342" spans="1:32" s="50" customFormat="1" ht="15" x14ac:dyDescent="0.2">
      <c r="A342" s="46"/>
      <c r="B342" s="46"/>
      <c r="C342" s="48"/>
      <c r="D342" s="48"/>
      <c r="E342" s="47"/>
      <c r="F342" s="48"/>
      <c r="G342" s="48"/>
      <c r="H342" s="170" t="str">
        <f>IF(ISBLANK(G342)," ",IF(LOOKUP(G342,MannschaftsNrListe,Mannschaften!B$4:B$53)&lt;&gt;0,LOOKUP(G342,MannschaftsNrListe,Mannschaften!B$4:B$53),""))</f>
        <v xml:space="preserve"> </v>
      </c>
      <c r="I342" s="48"/>
      <c r="J342" s="48"/>
      <c r="K342" s="48"/>
      <c r="L342" s="48"/>
      <c r="M342" s="48"/>
      <c r="N342" s="48"/>
      <c r="O342" s="48"/>
      <c r="P342" s="48"/>
      <c r="Q342" s="48"/>
      <c r="R342" s="48"/>
      <c r="S342" s="48"/>
      <c r="T342" s="48"/>
      <c r="U342" s="48"/>
      <c r="V342" s="48"/>
      <c r="W342" s="48"/>
      <c r="X342" s="48"/>
      <c r="Y342" s="48"/>
      <c r="Z342" s="48"/>
      <c r="AA342" s="49"/>
      <c r="AB342" s="142">
        <f t="shared" si="11"/>
        <v>0</v>
      </c>
      <c r="AC342" s="142">
        <f>IF(NOT(ISBLANK(F342)),LOOKUP(F342,EWKNrListe,Übersicht!D$11:D$26),0)</f>
        <v>0</v>
      </c>
      <c r="AD342" s="142">
        <f>IF(AND(NOT(ISBLANK(G342)),ISNUMBER(H342)),LOOKUP(H342,WKNrListe,Übersicht!I$11:I$26),)</f>
        <v>0</v>
      </c>
      <c r="AE342" s="216" t="str">
        <f t="shared" si="10"/>
        <v/>
      </c>
      <c r="AF342" s="206" t="str">
        <f>IF(OR(ISBLANK(F342),
AND(
ISBLANK(E342),
NOT(ISNUMBER(E342))
)),
"",
IF(
E342&lt;=Schwierigkeitsstufen!J$3,
Schwierigkeitsstufen!K$3,
Schwierigkeitsstufen!K$2
))</f>
        <v/>
      </c>
    </row>
    <row r="343" spans="1:32" s="50" customFormat="1" ht="15" x14ac:dyDescent="0.2">
      <c r="A343" s="46"/>
      <c r="B343" s="46"/>
      <c r="C343" s="48"/>
      <c r="D343" s="48"/>
      <c r="E343" s="47"/>
      <c r="F343" s="48"/>
      <c r="G343" s="48"/>
      <c r="H343" s="170" t="str">
        <f>IF(ISBLANK(G343)," ",IF(LOOKUP(G343,MannschaftsNrListe,Mannschaften!B$4:B$53)&lt;&gt;0,LOOKUP(G343,MannschaftsNrListe,Mannschaften!B$4:B$53),""))</f>
        <v xml:space="preserve"> </v>
      </c>
      <c r="I343" s="48"/>
      <c r="J343" s="48"/>
      <c r="K343" s="48"/>
      <c r="L343" s="48"/>
      <c r="M343" s="48"/>
      <c r="N343" s="48"/>
      <c r="O343" s="48"/>
      <c r="P343" s="48"/>
      <c r="Q343" s="48"/>
      <c r="R343" s="48"/>
      <c r="S343" s="48"/>
      <c r="T343" s="48"/>
      <c r="U343" s="48"/>
      <c r="V343" s="48"/>
      <c r="W343" s="48"/>
      <c r="X343" s="48"/>
      <c r="Y343" s="48"/>
      <c r="Z343" s="48"/>
      <c r="AA343" s="49"/>
      <c r="AB343" s="142">
        <f t="shared" si="11"/>
        <v>0</v>
      </c>
      <c r="AC343" s="142">
        <f>IF(NOT(ISBLANK(F343)),LOOKUP(F343,EWKNrListe,Übersicht!D$11:D$26),0)</f>
        <v>0</v>
      </c>
      <c r="AD343" s="142">
        <f>IF(AND(NOT(ISBLANK(G343)),ISNUMBER(H343)),LOOKUP(H343,WKNrListe,Übersicht!I$11:I$26),)</f>
        <v>0</v>
      </c>
      <c r="AE343" s="216" t="str">
        <f t="shared" si="10"/>
        <v/>
      </c>
      <c r="AF343" s="206" t="str">
        <f>IF(OR(ISBLANK(F343),
AND(
ISBLANK(E343),
NOT(ISNUMBER(E343))
)),
"",
IF(
E343&lt;=Schwierigkeitsstufen!J$3,
Schwierigkeitsstufen!K$3,
Schwierigkeitsstufen!K$2
))</f>
        <v/>
      </c>
    </row>
    <row r="344" spans="1:32" s="50" customFormat="1" ht="15" x14ac:dyDescent="0.2">
      <c r="A344" s="46"/>
      <c r="B344" s="46"/>
      <c r="C344" s="48"/>
      <c r="D344" s="48"/>
      <c r="E344" s="47"/>
      <c r="F344" s="48"/>
      <c r="G344" s="48"/>
      <c r="H344" s="170" t="str">
        <f>IF(ISBLANK(G344)," ",IF(LOOKUP(G344,MannschaftsNrListe,Mannschaften!B$4:B$53)&lt;&gt;0,LOOKUP(G344,MannschaftsNrListe,Mannschaften!B$4:B$53),""))</f>
        <v xml:space="preserve"> </v>
      </c>
      <c r="I344" s="48"/>
      <c r="J344" s="48"/>
      <c r="K344" s="48"/>
      <c r="L344" s="48"/>
      <c r="M344" s="48"/>
      <c r="N344" s="48"/>
      <c r="O344" s="48"/>
      <c r="P344" s="48"/>
      <c r="Q344" s="48"/>
      <c r="R344" s="48"/>
      <c r="S344" s="48"/>
      <c r="T344" s="48"/>
      <c r="U344" s="48"/>
      <c r="V344" s="48"/>
      <c r="W344" s="48"/>
      <c r="X344" s="48"/>
      <c r="Y344" s="48"/>
      <c r="Z344" s="48"/>
      <c r="AA344" s="49"/>
      <c r="AB344" s="142">
        <f t="shared" si="11"/>
        <v>0</v>
      </c>
      <c r="AC344" s="142">
        <f>IF(NOT(ISBLANK(F344)),LOOKUP(F344,EWKNrListe,Übersicht!D$11:D$26),0)</f>
        <v>0</v>
      </c>
      <c r="AD344" s="142">
        <f>IF(AND(NOT(ISBLANK(G344)),ISNUMBER(H344)),LOOKUP(H344,WKNrListe,Übersicht!I$11:I$26),)</f>
        <v>0</v>
      </c>
      <c r="AE344" s="216" t="str">
        <f t="shared" si="10"/>
        <v/>
      </c>
      <c r="AF344" s="206" t="str">
        <f>IF(OR(ISBLANK(F344),
AND(
ISBLANK(E344),
NOT(ISNUMBER(E344))
)),
"",
IF(
E344&lt;=Schwierigkeitsstufen!J$3,
Schwierigkeitsstufen!K$3,
Schwierigkeitsstufen!K$2
))</f>
        <v/>
      </c>
    </row>
    <row r="345" spans="1:32" s="50" customFormat="1" ht="15" x14ac:dyDescent="0.2">
      <c r="A345" s="46"/>
      <c r="B345" s="46"/>
      <c r="C345" s="48"/>
      <c r="D345" s="48"/>
      <c r="E345" s="47"/>
      <c r="F345" s="48"/>
      <c r="G345" s="48"/>
      <c r="H345" s="170" t="str">
        <f>IF(ISBLANK(G345)," ",IF(LOOKUP(G345,MannschaftsNrListe,Mannschaften!B$4:B$53)&lt;&gt;0,LOOKUP(G345,MannschaftsNrListe,Mannschaften!B$4:B$53),""))</f>
        <v xml:space="preserve"> </v>
      </c>
      <c r="I345" s="48"/>
      <c r="J345" s="48"/>
      <c r="K345" s="48"/>
      <c r="L345" s="48"/>
      <c r="M345" s="48"/>
      <c r="N345" s="48"/>
      <c r="O345" s="48"/>
      <c r="P345" s="48"/>
      <c r="Q345" s="48"/>
      <c r="R345" s="48"/>
      <c r="S345" s="48"/>
      <c r="T345" s="48"/>
      <c r="U345" s="48"/>
      <c r="V345" s="48"/>
      <c r="W345" s="48"/>
      <c r="X345" s="48"/>
      <c r="Y345" s="48"/>
      <c r="Z345" s="48"/>
      <c r="AA345" s="49"/>
      <c r="AB345" s="142">
        <f t="shared" si="11"/>
        <v>0</v>
      </c>
      <c r="AC345" s="142">
        <f>IF(NOT(ISBLANK(F345)),LOOKUP(F345,EWKNrListe,Übersicht!D$11:D$26),0)</f>
        <v>0</v>
      </c>
      <c r="AD345" s="142">
        <f>IF(AND(NOT(ISBLANK(G345)),ISNUMBER(H345)),LOOKUP(H345,WKNrListe,Übersicht!I$11:I$26),)</f>
        <v>0</v>
      </c>
      <c r="AE345" s="216" t="str">
        <f t="shared" si="10"/>
        <v/>
      </c>
      <c r="AF345" s="206" t="str">
        <f>IF(OR(ISBLANK(F345),
AND(
ISBLANK(E345),
NOT(ISNUMBER(E345))
)),
"",
IF(
E345&lt;=Schwierigkeitsstufen!J$3,
Schwierigkeitsstufen!K$3,
Schwierigkeitsstufen!K$2
))</f>
        <v/>
      </c>
    </row>
    <row r="346" spans="1:32" s="50" customFormat="1" ht="15" x14ac:dyDescent="0.2">
      <c r="A346" s="46"/>
      <c r="B346" s="46"/>
      <c r="C346" s="48"/>
      <c r="D346" s="48"/>
      <c r="E346" s="47"/>
      <c r="F346" s="48"/>
      <c r="G346" s="48"/>
      <c r="H346" s="170" t="str">
        <f>IF(ISBLANK(G346)," ",IF(LOOKUP(G346,MannschaftsNrListe,Mannschaften!B$4:B$53)&lt;&gt;0,LOOKUP(G346,MannschaftsNrListe,Mannschaften!B$4:B$53),""))</f>
        <v xml:space="preserve"> </v>
      </c>
      <c r="I346" s="48"/>
      <c r="J346" s="48"/>
      <c r="K346" s="48"/>
      <c r="L346" s="48"/>
      <c r="M346" s="48"/>
      <c r="N346" s="48"/>
      <c r="O346" s="48"/>
      <c r="P346" s="48"/>
      <c r="Q346" s="48"/>
      <c r="R346" s="48"/>
      <c r="S346" s="48"/>
      <c r="T346" s="48"/>
      <c r="U346" s="48"/>
      <c r="V346" s="48"/>
      <c r="W346" s="48"/>
      <c r="X346" s="48"/>
      <c r="Y346" s="48"/>
      <c r="Z346" s="48"/>
      <c r="AA346" s="49"/>
      <c r="AB346" s="142">
        <f t="shared" si="11"/>
        <v>0</v>
      </c>
      <c r="AC346" s="142">
        <f>IF(NOT(ISBLANK(F346)),LOOKUP(F346,EWKNrListe,Übersicht!D$11:D$26),0)</f>
        <v>0</v>
      </c>
      <c r="AD346" s="142">
        <f>IF(AND(NOT(ISBLANK(G346)),ISNUMBER(H346)),LOOKUP(H346,WKNrListe,Übersicht!I$11:I$26),)</f>
        <v>0</v>
      </c>
      <c r="AE346" s="216" t="str">
        <f t="shared" si="10"/>
        <v/>
      </c>
      <c r="AF346" s="206" t="str">
        <f>IF(OR(ISBLANK(F346),
AND(
ISBLANK(E346),
NOT(ISNUMBER(E346))
)),
"",
IF(
E346&lt;=Schwierigkeitsstufen!J$3,
Schwierigkeitsstufen!K$3,
Schwierigkeitsstufen!K$2
))</f>
        <v/>
      </c>
    </row>
    <row r="347" spans="1:32" s="50" customFormat="1" ht="15" x14ac:dyDescent="0.2">
      <c r="A347" s="46"/>
      <c r="B347" s="46"/>
      <c r="C347" s="48"/>
      <c r="D347" s="48"/>
      <c r="E347" s="47"/>
      <c r="F347" s="48"/>
      <c r="G347" s="48"/>
      <c r="H347" s="170" t="str">
        <f>IF(ISBLANK(G347)," ",IF(LOOKUP(G347,MannschaftsNrListe,Mannschaften!B$4:B$53)&lt;&gt;0,LOOKUP(G347,MannschaftsNrListe,Mannschaften!B$4:B$53),""))</f>
        <v xml:space="preserve"> </v>
      </c>
      <c r="I347" s="48"/>
      <c r="J347" s="48"/>
      <c r="K347" s="48"/>
      <c r="L347" s="48"/>
      <c r="M347" s="48"/>
      <c r="N347" s="48"/>
      <c r="O347" s="48"/>
      <c r="P347" s="48"/>
      <c r="Q347" s="48"/>
      <c r="R347" s="48"/>
      <c r="S347" s="48"/>
      <c r="T347" s="48"/>
      <c r="U347" s="48"/>
      <c r="V347" s="48"/>
      <c r="W347" s="48"/>
      <c r="X347" s="48"/>
      <c r="Y347" s="48"/>
      <c r="Z347" s="48"/>
      <c r="AA347" s="49"/>
      <c r="AB347" s="142">
        <f t="shared" si="11"/>
        <v>0</v>
      </c>
      <c r="AC347" s="142">
        <f>IF(NOT(ISBLANK(F347)),LOOKUP(F347,EWKNrListe,Übersicht!D$11:D$26),0)</f>
        <v>0</v>
      </c>
      <c r="AD347" s="142">
        <f>IF(AND(NOT(ISBLANK(G347)),ISNUMBER(H347)),LOOKUP(H347,WKNrListe,Übersicht!I$11:I$26),)</f>
        <v>0</v>
      </c>
      <c r="AE347" s="216" t="str">
        <f t="shared" si="10"/>
        <v/>
      </c>
      <c r="AF347" s="206" t="str">
        <f>IF(OR(ISBLANK(F347),
AND(
ISBLANK(E347),
NOT(ISNUMBER(E347))
)),
"",
IF(
E347&lt;=Schwierigkeitsstufen!J$3,
Schwierigkeitsstufen!K$3,
Schwierigkeitsstufen!K$2
))</f>
        <v/>
      </c>
    </row>
    <row r="348" spans="1:32" s="50" customFormat="1" ht="15" x14ac:dyDescent="0.2">
      <c r="A348" s="46"/>
      <c r="B348" s="46"/>
      <c r="C348" s="48"/>
      <c r="D348" s="48"/>
      <c r="E348" s="47"/>
      <c r="F348" s="48"/>
      <c r="G348" s="48"/>
      <c r="H348" s="170" t="str">
        <f>IF(ISBLANK(G348)," ",IF(LOOKUP(G348,MannschaftsNrListe,Mannschaften!B$4:B$53)&lt;&gt;0,LOOKUP(G348,MannschaftsNrListe,Mannschaften!B$4:B$53),""))</f>
        <v xml:space="preserve"> </v>
      </c>
      <c r="I348" s="48"/>
      <c r="J348" s="48"/>
      <c r="K348" s="48"/>
      <c r="L348" s="48"/>
      <c r="M348" s="48"/>
      <c r="N348" s="48"/>
      <c r="O348" s="48"/>
      <c r="P348" s="48"/>
      <c r="Q348" s="48"/>
      <c r="R348" s="48"/>
      <c r="S348" s="48"/>
      <c r="T348" s="48"/>
      <c r="U348" s="48"/>
      <c r="V348" s="48"/>
      <c r="W348" s="48"/>
      <c r="X348" s="48"/>
      <c r="Y348" s="48"/>
      <c r="Z348" s="48"/>
      <c r="AA348" s="49"/>
      <c r="AB348" s="142">
        <f t="shared" si="11"/>
        <v>0</v>
      </c>
      <c r="AC348" s="142">
        <f>IF(NOT(ISBLANK(F348)),LOOKUP(F348,EWKNrListe,Übersicht!D$11:D$26),0)</f>
        <v>0</v>
      </c>
      <c r="AD348" s="142">
        <f>IF(AND(NOT(ISBLANK(G348)),ISNUMBER(H348)),LOOKUP(H348,WKNrListe,Übersicht!I$11:I$26),)</f>
        <v>0</v>
      </c>
      <c r="AE348" s="216" t="str">
        <f t="shared" si="10"/>
        <v/>
      </c>
      <c r="AF348" s="206" t="str">
        <f>IF(OR(ISBLANK(F348),
AND(
ISBLANK(E348),
NOT(ISNUMBER(E348))
)),
"",
IF(
E348&lt;=Schwierigkeitsstufen!J$3,
Schwierigkeitsstufen!K$3,
Schwierigkeitsstufen!K$2
))</f>
        <v/>
      </c>
    </row>
    <row r="349" spans="1:32" s="50" customFormat="1" ht="15" x14ac:dyDescent="0.2">
      <c r="A349" s="46"/>
      <c r="B349" s="46"/>
      <c r="C349" s="48"/>
      <c r="D349" s="48"/>
      <c r="E349" s="47"/>
      <c r="F349" s="48"/>
      <c r="G349" s="48"/>
      <c r="H349" s="170" t="str">
        <f>IF(ISBLANK(G349)," ",IF(LOOKUP(G349,MannschaftsNrListe,Mannschaften!B$4:B$53)&lt;&gt;0,LOOKUP(G349,MannschaftsNrListe,Mannschaften!B$4:B$53),""))</f>
        <v xml:space="preserve"> </v>
      </c>
      <c r="I349" s="48"/>
      <c r="J349" s="48"/>
      <c r="K349" s="48"/>
      <c r="L349" s="48"/>
      <c r="M349" s="48"/>
      <c r="N349" s="48"/>
      <c r="O349" s="48"/>
      <c r="P349" s="48"/>
      <c r="Q349" s="48"/>
      <c r="R349" s="48"/>
      <c r="S349" s="48"/>
      <c r="T349" s="48"/>
      <c r="U349" s="48"/>
      <c r="V349" s="48"/>
      <c r="W349" s="48"/>
      <c r="X349" s="48"/>
      <c r="Y349" s="48"/>
      <c r="Z349" s="48"/>
      <c r="AA349" s="49"/>
      <c r="AB349" s="142">
        <f t="shared" si="11"/>
        <v>0</v>
      </c>
      <c r="AC349" s="142">
        <f>IF(NOT(ISBLANK(F349)),LOOKUP(F349,EWKNrListe,Übersicht!D$11:D$26),0)</f>
        <v>0</v>
      </c>
      <c r="AD349" s="142">
        <f>IF(AND(NOT(ISBLANK(G349)),ISNUMBER(H349)),LOOKUP(H349,WKNrListe,Übersicht!I$11:I$26),)</f>
        <v>0</v>
      </c>
      <c r="AE349" s="216" t="str">
        <f t="shared" si="10"/>
        <v/>
      </c>
      <c r="AF349" s="206" t="str">
        <f>IF(OR(ISBLANK(F349),
AND(
ISBLANK(E349),
NOT(ISNUMBER(E349))
)),
"",
IF(
E349&lt;=Schwierigkeitsstufen!J$3,
Schwierigkeitsstufen!K$3,
Schwierigkeitsstufen!K$2
))</f>
        <v/>
      </c>
    </row>
    <row r="350" spans="1:32" s="50" customFormat="1" ht="15" x14ac:dyDescent="0.2">
      <c r="A350" s="46"/>
      <c r="B350" s="46"/>
      <c r="C350" s="48"/>
      <c r="D350" s="48"/>
      <c r="E350" s="47"/>
      <c r="F350" s="48"/>
      <c r="G350" s="48"/>
      <c r="H350" s="170" t="str">
        <f>IF(ISBLANK(G350)," ",IF(LOOKUP(G350,MannschaftsNrListe,Mannschaften!B$4:B$53)&lt;&gt;0,LOOKUP(G350,MannschaftsNrListe,Mannschaften!B$4:B$53),""))</f>
        <v xml:space="preserve"> </v>
      </c>
      <c r="I350" s="48"/>
      <c r="J350" s="48"/>
      <c r="K350" s="48"/>
      <c r="L350" s="48"/>
      <c r="M350" s="48"/>
      <c r="N350" s="48"/>
      <c r="O350" s="48"/>
      <c r="P350" s="48"/>
      <c r="Q350" s="48"/>
      <c r="R350" s="48"/>
      <c r="S350" s="48"/>
      <c r="T350" s="48"/>
      <c r="U350" s="48"/>
      <c r="V350" s="48"/>
      <c r="W350" s="48"/>
      <c r="X350" s="48"/>
      <c r="Y350" s="48"/>
      <c r="Z350" s="48"/>
      <c r="AA350" s="49"/>
      <c r="AB350" s="142">
        <f t="shared" si="11"/>
        <v>0</v>
      </c>
      <c r="AC350" s="142">
        <f>IF(NOT(ISBLANK(F350)),LOOKUP(F350,EWKNrListe,Übersicht!D$11:D$26),0)</f>
        <v>0</v>
      </c>
      <c r="AD350" s="142">
        <f>IF(AND(NOT(ISBLANK(G350)),ISNUMBER(H350)),LOOKUP(H350,WKNrListe,Übersicht!I$11:I$26),)</f>
        <v>0</v>
      </c>
      <c r="AE350" s="216" t="str">
        <f t="shared" si="10"/>
        <v/>
      </c>
      <c r="AF350" s="206" t="str">
        <f>IF(OR(ISBLANK(F350),
AND(
ISBLANK(E350),
NOT(ISNUMBER(E350))
)),
"",
IF(
E350&lt;=Schwierigkeitsstufen!J$3,
Schwierigkeitsstufen!K$3,
Schwierigkeitsstufen!K$2
))</f>
        <v/>
      </c>
    </row>
    <row r="351" spans="1:32" s="50" customFormat="1" ht="15" x14ac:dyDescent="0.2">
      <c r="A351" s="46"/>
      <c r="B351" s="46"/>
      <c r="C351" s="48"/>
      <c r="D351" s="48"/>
      <c r="E351" s="47"/>
      <c r="F351" s="48"/>
      <c r="G351" s="48"/>
      <c r="H351" s="170" t="str">
        <f>IF(ISBLANK(G351)," ",IF(LOOKUP(G351,MannschaftsNrListe,Mannschaften!B$4:B$53)&lt;&gt;0,LOOKUP(G351,MannschaftsNrListe,Mannschaften!B$4:B$53),""))</f>
        <v xml:space="preserve"> </v>
      </c>
      <c r="I351" s="48"/>
      <c r="J351" s="48"/>
      <c r="K351" s="48"/>
      <c r="L351" s="48"/>
      <c r="M351" s="48"/>
      <c r="N351" s="48"/>
      <c r="O351" s="48"/>
      <c r="P351" s="48"/>
      <c r="Q351" s="48"/>
      <c r="R351" s="48"/>
      <c r="S351" s="48"/>
      <c r="T351" s="48"/>
      <c r="U351" s="48"/>
      <c r="V351" s="48"/>
      <c r="W351" s="48"/>
      <c r="X351" s="48"/>
      <c r="Y351" s="48"/>
      <c r="Z351" s="48"/>
      <c r="AA351" s="49"/>
      <c r="AB351" s="142">
        <f t="shared" si="11"/>
        <v>0</v>
      </c>
      <c r="AC351" s="142">
        <f>IF(NOT(ISBLANK(F351)),LOOKUP(F351,EWKNrListe,Übersicht!D$11:D$26),0)</f>
        <v>0</v>
      </c>
      <c r="AD351" s="142">
        <f>IF(AND(NOT(ISBLANK(G351)),ISNUMBER(H351)),LOOKUP(H351,WKNrListe,Übersicht!I$11:I$26),)</f>
        <v>0</v>
      </c>
      <c r="AE351" s="216" t="str">
        <f t="shared" si="10"/>
        <v/>
      </c>
      <c r="AF351" s="206" t="str">
        <f>IF(OR(ISBLANK(F351),
AND(
ISBLANK(E351),
NOT(ISNUMBER(E351))
)),
"",
IF(
E351&lt;=Schwierigkeitsstufen!J$3,
Schwierigkeitsstufen!K$3,
Schwierigkeitsstufen!K$2
))</f>
        <v/>
      </c>
    </row>
    <row r="352" spans="1:32" s="50" customFormat="1" ht="15" x14ac:dyDescent="0.2">
      <c r="A352" s="46"/>
      <c r="B352" s="46"/>
      <c r="C352" s="48"/>
      <c r="D352" s="48"/>
      <c r="E352" s="47"/>
      <c r="F352" s="48"/>
      <c r="G352" s="48"/>
      <c r="H352" s="170" t="str">
        <f>IF(ISBLANK(G352)," ",IF(LOOKUP(G352,MannschaftsNrListe,Mannschaften!B$4:B$53)&lt;&gt;0,LOOKUP(G352,MannschaftsNrListe,Mannschaften!B$4:B$53),""))</f>
        <v xml:space="preserve"> </v>
      </c>
      <c r="I352" s="48"/>
      <c r="J352" s="48"/>
      <c r="K352" s="48"/>
      <c r="L352" s="48"/>
      <c r="M352" s="48"/>
      <c r="N352" s="48"/>
      <c r="O352" s="48"/>
      <c r="P352" s="48"/>
      <c r="Q352" s="48"/>
      <c r="R352" s="48"/>
      <c r="S352" s="48"/>
      <c r="T352" s="48"/>
      <c r="U352" s="48"/>
      <c r="V352" s="48"/>
      <c r="W352" s="48"/>
      <c r="X352" s="48"/>
      <c r="Y352" s="48"/>
      <c r="Z352" s="48"/>
      <c r="AA352" s="49"/>
      <c r="AB352" s="142">
        <f t="shared" si="11"/>
        <v>0</v>
      </c>
      <c r="AC352" s="142">
        <f>IF(NOT(ISBLANK(F352)),LOOKUP(F352,EWKNrListe,Übersicht!D$11:D$26),0)</f>
        <v>0</v>
      </c>
      <c r="AD352" s="142">
        <f>IF(AND(NOT(ISBLANK(G352)),ISNUMBER(H352)),LOOKUP(H352,WKNrListe,Übersicht!I$11:I$26),)</f>
        <v>0</v>
      </c>
      <c r="AE352" s="216" t="str">
        <f t="shared" si="10"/>
        <v/>
      </c>
      <c r="AF352" s="206" t="str">
        <f>IF(OR(ISBLANK(F352),
AND(
ISBLANK(E352),
NOT(ISNUMBER(E352))
)),
"",
IF(
E352&lt;=Schwierigkeitsstufen!J$3,
Schwierigkeitsstufen!K$3,
Schwierigkeitsstufen!K$2
))</f>
        <v/>
      </c>
    </row>
    <row r="353" spans="1:32" s="50" customFormat="1" ht="15" x14ac:dyDescent="0.2">
      <c r="A353" s="46"/>
      <c r="B353" s="46"/>
      <c r="C353" s="48"/>
      <c r="D353" s="48"/>
      <c r="E353" s="47"/>
      <c r="F353" s="48"/>
      <c r="G353" s="48"/>
      <c r="H353" s="170" t="str">
        <f>IF(ISBLANK(G353)," ",IF(LOOKUP(G353,MannschaftsNrListe,Mannschaften!B$4:B$53)&lt;&gt;0,LOOKUP(G353,MannschaftsNrListe,Mannschaften!B$4:B$53),""))</f>
        <v xml:space="preserve"> </v>
      </c>
      <c r="I353" s="48"/>
      <c r="J353" s="48"/>
      <c r="K353" s="48"/>
      <c r="L353" s="48"/>
      <c r="M353" s="48"/>
      <c r="N353" s="48"/>
      <c r="O353" s="48"/>
      <c r="P353" s="48"/>
      <c r="Q353" s="48"/>
      <c r="R353" s="48"/>
      <c r="S353" s="48"/>
      <c r="T353" s="48"/>
      <c r="U353" s="48"/>
      <c r="V353" s="48"/>
      <c r="W353" s="48"/>
      <c r="X353" s="48"/>
      <c r="Y353" s="48"/>
      <c r="Z353" s="48"/>
      <c r="AA353" s="49"/>
      <c r="AB353" s="142">
        <f t="shared" si="11"/>
        <v>0</v>
      </c>
      <c r="AC353" s="142">
        <f>IF(NOT(ISBLANK(F353)),LOOKUP(F353,EWKNrListe,Übersicht!D$11:D$26),0)</f>
        <v>0</v>
      </c>
      <c r="AD353" s="142">
        <f>IF(AND(NOT(ISBLANK(G353)),ISNUMBER(H353)),LOOKUP(H353,WKNrListe,Übersicht!I$11:I$26),)</f>
        <v>0</v>
      </c>
      <c r="AE353" s="216" t="str">
        <f t="shared" si="10"/>
        <v/>
      </c>
      <c r="AF353" s="206" t="str">
        <f>IF(OR(ISBLANK(F353),
AND(
ISBLANK(E353),
NOT(ISNUMBER(E353))
)),
"",
IF(
E353&lt;=Schwierigkeitsstufen!J$3,
Schwierigkeitsstufen!K$3,
Schwierigkeitsstufen!K$2
))</f>
        <v/>
      </c>
    </row>
    <row r="354" spans="1:32" s="50" customFormat="1" ht="15" x14ac:dyDescent="0.2">
      <c r="A354" s="46"/>
      <c r="B354" s="46"/>
      <c r="C354" s="48"/>
      <c r="D354" s="48"/>
      <c r="E354" s="47"/>
      <c r="F354" s="48"/>
      <c r="G354" s="48"/>
      <c r="H354" s="170" t="str">
        <f>IF(ISBLANK(G354)," ",IF(LOOKUP(G354,MannschaftsNrListe,Mannschaften!B$4:B$53)&lt;&gt;0,LOOKUP(G354,MannschaftsNrListe,Mannschaften!B$4:B$53),""))</f>
        <v xml:space="preserve"> </v>
      </c>
      <c r="I354" s="48"/>
      <c r="J354" s="48"/>
      <c r="K354" s="48"/>
      <c r="L354" s="48"/>
      <c r="M354" s="48"/>
      <c r="N354" s="48"/>
      <c r="O354" s="48"/>
      <c r="P354" s="48"/>
      <c r="Q354" s="48"/>
      <c r="R354" s="48"/>
      <c r="S354" s="48"/>
      <c r="T354" s="48"/>
      <c r="U354" s="48"/>
      <c r="V354" s="48"/>
      <c r="W354" s="48"/>
      <c r="X354" s="48"/>
      <c r="Y354" s="48"/>
      <c r="Z354" s="48"/>
      <c r="AA354" s="49"/>
      <c r="AB354" s="142">
        <f t="shared" si="11"/>
        <v>0</v>
      </c>
      <c r="AC354" s="142">
        <f>IF(NOT(ISBLANK(F354)),LOOKUP(F354,EWKNrListe,Übersicht!D$11:D$26),0)</f>
        <v>0</v>
      </c>
      <c r="AD354" s="142">
        <f>IF(AND(NOT(ISBLANK(G354)),ISNUMBER(H354)),LOOKUP(H354,WKNrListe,Übersicht!I$11:I$26),)</f>
        <v>0</v>
      </c>
      <c r="AE354" s="216" t="str">
        <f t="shared" si="10"/>
        <v/>
      </c>
      <c r="AF354" s="206" t="str">
        <f>IF(OR(ISBLANK(F354),
AND(
ISBLANK(E354),
NOT(ISNUMBER(E354))
)),
"",
IF(
E354&lt;=Schwierigkeitsstufen!J$3,
Schwierigkeitsstufen!K$3,
Schwierigkeitsstufen!K$2
))</f>
        <v/>
      </c>
    </row>
    <row r="355" spans="1:32" s="50" customFormat="1" ht="15" x14ac:dyDescent="0.2">
      <c r="A355" s="46"/>
      <c r="B355" s="46"/>
      <c r="C355" s="48"/>
      <c r="D355" s="48"/>
      <c r="E355" s="47"/>
      <c r="F355" s="48"/>
      <c r="G355" s="48"/>
      <c r="H355" s="170" t="str">
        <f>IF(ISBLANK(G355)," ",IF(LOOKUP(G355,MannschaftsNrListe,Mannschaften!B$4:B$53)&lt;&gt;0,LOOKUP(G355,MannschaftsNrListe,Mannschaften!B$4:B$53),""))</f>
        <v xml:space="preserve"> </v>
      </c>
      <c r="I355" s="48"/>
      <c r="J355" s="48"/>
      <c r="K355" s="48"/>
      <c r="L355" s="48"/>
      <c r="M355" s="48"/>
      <c r="N355" s="48"/>
      <c r="O355" s="48"/>
      <c r="P355" s="48"/>
      <c r="Q355" s="48"/>
      <c r="R355" s="48"/>
      <c r="S355" s="48"/>
      <c r="T355" s="48"/>
      <c r="U355" s="48"/>
      <c r="V355" s="48"/>
      <c r="W355" s="48"/>
      <c r="X355" s="48"/>
      <c r="Y355" s="48"/>
      <c r="Z355" s="48"/>
      <c r="AA355" s="49"/>
      <c r="AB355" s="142">
        <f t="shared" si="11"/>
        <v>0</v>
      </c>
      <c r="AC355" s="142">
        <f>IF(NOT(ISBLANK(F355)),LOOKUP(F355,EWKNrListe,Übersicht!D$11:D$26),0)</f>
        <v>0</v>
      </c>
      <c r="AD355" s="142">
        <f>IF(AND(NOT(ISBLANK(G355)),ISNUMBER(H355)),LOOKUP(H355,WKNrListe,Übersicht!I$11:I$26),)</f>
        <v>0</v>
      </c>
      <c r="AE355" s="216" t="str">
        <f t="shared" si="10"/>
        <v/>
      </c>
      <c r="AF355" s="206" t="str">
        <f>IF(OR(ISBLANK(F355),
AND(
ISBLANK(E355),
NOT(ISNUMBER(E355))
)),
"",
IF(
E355&lt;=Schwierigkeitsstufen!J$3,
Schwierigkeitsstufen!K$3,
Schwierigkeitsstufen!K$2
))</f>
        <v/>
      </c>
    </row>
    <row r="356" spans="1:32" s="50" customFormat="1" ht="15" x14ac:dyDescent="0.2">
      <c r="A356" s="46"/>
      <c r="B356" s="46"/>
      <c r="C356" s="48"/>
      <c r="D356" s="48"/>
      <c r="E356" s="47"/>
      <c r="F356" s="48"/>
      <c r="G356" s="48"/>
      <c r="H356" s="170" t="str">
        <f>IF(ISBLANK(G356)," ",IF(LOOKUP(G356,MannschaftsNrListe,Mannschaften!B$4:B$53)&lt;&gt;0,LOOKUP(G356,MannschaftsNrListe,Mannschaften!B$4:B$53),""))</f>
        <v xml:space="preserve"> </v>
      </c>
      <c r="I356" s="48"/>
      <c r="J356" s="48"/>
      <c r="K356" s="48"/>
      <c r="L356" s="48"/>
      <c r="M356" s="48"/>
      <c r="N356" s="48"/>
      <c r="O356" s="48"/>
      <c r="P356" s="48"/>
      <c r="Q356" s="48"/>
      <c r="R356" s="48"/>
      <c r="S356" s="48"/>
      <c r="T356" s="48"/>
      <c r="U356" s="48"/>
      <c r="V356" s="48"/>
      <c r="W356" s="48"/>
      <c r="X356" s="48"/>
      <c r="Y356" s="48"/>
      <c r="Z356" s="48"/>
      <c r="AA356" s="49"/>
      <c r="AB356" s="142">
        <f t="shared" si="11"/>
        <v>0</v>
      </c>
      <c r="AC356" s="142">
        <f>IF(NOT(ISBLANK(F356)),LOOKUP(F356,EWKNrListe,Übersicht!D$11:D$26),0)</f>
        <v>0</v>
      </c>
      <c r="AD356" s="142">
        <f>IF(AND(NOT(ISBLANK(G356)),ISNUMBER(H356)),LOOKUP(H356,WKNrListe,Übersicht!I$11:I$26),)</f>
        <v>0</v>
      </c>
      <c r="AE356" s="216" t="str">
        <f t="shared" si="10"/>
        <v/>
      </c>
      <c r="AF356" s="206" t="str">
        <f>IF(OR(ISBLANK(F356),
AND(
ISBLANK(E356),
NOT(ISNUMBER(E356))
)),
"",
IF(
E356&lt;=Schwierigkeitsstufen!J$3,
Schwierigkeitsstufen!K$3,
Schwierigkeitsstufen!K$2
))</f>
        <v/>
      </c>
    </row>
    <row r="357" spans="1:32" s="50" customFormat="1" ht="15" x14ac:dyDescent="0.2">
      <c r="A357" s="46"/>
      <c r="B357" s="46"/>
      <c r="C357" s="48"/>
      <c r="D357" s="48"/>
      <c r="E357" s="47"/>
      <c r="F357" s="48"/>
      <c r="G357" s="48"/>
      <c r="H357" s="170" t="str">
        <f>IF(ISBLANK(G357)," ",IF(LOOKUP(G357,MannschaftsNrListe,Mannschaften!B$4:B$53)&lt;&gt;0,LOOKUP(G357,MannschaftsNrListe,Mannschaften!B$4:B$53),""))</f>
        <v xml:space="preserve"> </v>
      </c>
      <c r="I357" s="48"/>
      <c r="J357" s="48"/>
      <c r="K357" s="48"/>
      <c r="L357" s="48"/>
      <c r="M357" s="48"/>
      <c r="N357" s="48"/>
      <c r="O357" s="48"/>
      <c r="P357" s="48"/>
      <c r="Q357" s="48"/>
      <c r="R357" s="48"/>
      <c r="S357" s="48"/>
      <c r="T357" s="48"/>
      <c r="U357" s="48"/>
      <c r="V357" s="48"/>
      <c r="W357" s="48"/>
      <c r="X357" s="48"/>
      <c r="Y357" s="48"/>
      <c r="Z357" s="48"/>
      <c r="AA357" s="49"/>
      <c r="AB357" s="142">
        <f t="shared" si="11"/>
        <v>0</v>
      </c>
      <c r="AC357" s="142">
        <f>IF(NOT(ISBLANK(F357)),LOOKUP(F357,EWKNrListe,Übersicht!D$11:D$26),0)</f>
        <v>0</v>
      </c>
      <c r="AD357" s="142">
        <f>IF(AND(NOT(ISBLANK(G357)),ISNUMBER(H357)),LOOKUP(H357,WKNrListe,Übersicht!I$11:I$26),)</f>
        <v>0</v>
      </c>
      <c r="AE357" s="216" t="str">
        <f t="shared" si="10"/>
        <v/>
      </c>
      <c r="AF357" s="206" t="str">
        <f>IF(OR(ISBLANK(F357),
AND(
ISBLANK(E357),
NOT(ISNUMBER(E357))
)),
"",
IF(
E357&lt;=Schwierigkeitsstufen!J$3,
Schwierigkeitsstufen!K$3,
Schwierigkeitsstufen!K$2
))</f>
        <v/>
      </c>
    </row>
    <row r="358" spans="1:32" s="50" customFormat="1" ht="15" x14ac:dyDescent="0.2">
      <c r="A358" s="46"/>
      <c r="B358" s="46"/>
      <c r="C358" s="48"/>
      <c r="D358" s="48"/>
      <c r="E358" s="47"/>
      <c r="F358" s="48"/>
      <c r="G358" s="48"/>
      <c r="H358" s="170" t="str">
        <f>IF(ISBLANK(G358)," ",IF(LOOKUP(G358,MannschaftsNrListe,Mannschaften!B$4:B$53)&lt;&gt;0,LOOKUP(G358,MannschaftsNrListe,Mannschaften!B$4:B$53),""))</f>
        <v xml:space="preserve"> </v>
      </c>
      <c r="I358" s="48"/>
      <c r="J358" s="48"/>
      <c r="K358" s="48"/>
      <c r="L358" s="48"/>
      <c r="M358" s="48"/>
      <c r="N358" s="48"/>
      <c r="O358" s="48"/>
      <c r="P358" s="48"/>
      <c r="Q358" s="48"/>
      <c r="R358" s="48"/>
      <c r="S358" s="48"/>
      <c r="T358" s="48"/>
      <c r="U358" s="48"/>
      <c r="V358" s="48"/>
      <c r="W358" s="48"/>
      <c r="X358" s="48"/>
      <c r="Y358" s="48"/>
      <c r="Z358" s="48"/>
      <c r="AA358" s="49"/>
      <c r="AB358" s="142">
        <f t="shared" si="11"/>
        <v>0</v>
      </c>
      <c r="AC358" s="142">
        <f>IF(NOT(ISBLANK(F358)),LOOKUP(F358,EWKNrListe,Übersicht!D$11:D$26),0)</f>
        <v>0</v>
      </c>
      <c r="AD358" s="142">
        <f>IF(AND(NOT(ISBLANK(G358)),ISNUMBER(H358)),LOOKUP(H358,WKNrListe,Übersicht!I$11:I$26),)</f>
        <v>0</v>
      </c>
      <c r="AE358" s="216" t="str">
        <f t="shared" si="10"/>
        <v/>
      </c>
      <c r="AF358" s="206" t="str">
        <f>IF(OR(ISBLANK(F358),
AND(
ISBLANK(E358),
NOT(ISNUMBER(E358))
)),
"",
IF(
E358&lt;=Schwierigkeitsstufen!J$3,
Schwierigkeitsstufen!K$3,
Schwierigkeitsstufen!K$2
))</f>
        <v/>
      </c>
    </row>
    <row r="359" spans="1:32" s="50" customFormat="1" ht="15" x14ac:dyDescent="0.2">
      <c r="A359" s="46"/>
      <c r="B359" s="46"/>
      <c r="C359" s="48"/>
      <c r="D359" s="48"/>
      <c r="E359" s="47"/>
      <c r="F359" s="48"/>
      <c r="G359" s="48"/>
      <c r="H359" s="170" t="str">
        <f>IF(ISBLANK(G359)," ",IF(LOOKUP(G359,MannschaftsNrListe,Mannschaften!B$4:B$53)&lt;&gt;0,LOOKUP(G359,MannschaftsNrListe,Mannschaften!B$4:B$53),""))</f>
        <v xml:space="preserve"> </v>
      </c>
      <c r="I359" s="48"/>
      <c r="J359" s="48"/>
      <c r="K359" s="48"/>
      <c r="L359" s="48"/>
      <c r="M359" s="48"/>
      <c r="N359" s="48"/>
      <c r="O359" s="48"/>
      <c r="P359" s="48"/>
      <c r="Q359" s="48"/>
      <c r="R359" s="48"/>
      <c r="S359" s="48"/>
      <c r="T359" s="48"/>
      <c r="U359" s="48"/>
      <c r="V359" s="48"/>
      <c r="W359" s="48"/>
      <c r="X359" s="48"/>
      <c r="Y359" s="48"/>
      <c r="Z359" s="48"/>
      <c r="AA359" s="49"/>
      <c r="AB359" s="142">
        <f t="shared" si="11"/>
        <v>0</v>
      </c>
      <c r="AC359" s="142">
        <f>IF(NOT(ISBLANK(F359)),LOOKUP(F359,EWKNrListe,Übersicht!D$11:D$26),0)</f>
        <v>0</v>
      </c>
      <c r="AD359" s="142">
        <f>IF(AND(NOT(ISBLANK(G359)),ISNUMBER(H359)),LOOKUP(H359,WKNrListe,Übersicht!I$11:I$26),)</f>
        <v>0</v>
      </c>
      <c r="AE359" s="216" t="str">
        <f t="shared" si="10"/>
        <v/>
      </c>
      <c r="AF359" s="206" t="str">
        <f>IF(OR(ISBLANK(F359),
AND(
ISBLANK(E359),
NOT(ISNUMBER(E359))
)),
"",
IF(
E359&lt;=Schwierigkeitsstufen!J$3,
Schwierigkeitsstufen!K$3,
Schwierigkeitsstufen!K$2
))</f>
        <v/>
      </c>
    </row>
    <row r="360" spans="1:32" s="50" customFormat="1" ht="15" x14ac:dyDescent="0.2">
      <c r="A360" s="46"/>
      <c r="B360" s="46"/>
      <c r="C360" s="48"/>
      <c r="D360" s="48"/>
      <c r="E360" s="47"/>
      <c r="F360" s="48"/>
      <c r="G360" s="48"/>
      <c r="H360" s="170" t="str">
        <f>IF(ISBLANK(G360)," ",IF(LOOKUP(G360,MannschaftsNrListe,Mannschaften!B$4:B$53)&lt;&gt;0,LOOKUP(G360,MannschaftsNrListe,Mannschaften!B$4:B$53),""))</f>
        <v xml:space="preserve"> </v>
      </c>
      <c r="I360" s="48"/>
      <c r="J360" s="48"/>
      <c r="K360" s="48"/>
      <c r="L360" s="48"/>
      <c r="M360" s="48"/>
      <c r="N360" s="48"/>
      <c r="O360" s="48"/>
      <c r="P360" s="48"/>
      <c r="Q360" s="48"/>
      <c r="R360" s="48"/>
      <c r="S360" s="48"/>
      <c r="T360" s="48"/>
      <c r="U360" s="48"/>
      <c r="V360" s="48"/>
      <c r="W360" s="48"/>
      <c r="X360" s="48"/>
      <c r="Y360" s="48"/>
      <c r="Z360" s="48"/>
      <c r="AA360" s="49"/>
      <c r="AB360" s="142">
        <f t="shared" si="11"/>
        <v>0</v>
      </c>
      <c r="AC360" s="142">
        <f>IF(NOT(ISBLANK(F360)),LOOKUP(F360,EWKNrListe,Übersicht!D$11:D$26),0)</f>
        <v>0</v>
      </c>
      <c r="AD360" s="142">
        <f>IF(AND(NOT(ISBLANK(G360)),ISNUMBER(H360)),LOOKUP(H360,WKNrListe,Übersicht!I$11:I$26),)</f>
        <v>0</v>
      </c>
      <c r="AE360" s="216" t="str">
        <f t="shared" si="10"/>
        <v/>
      </c>
      <c r="AF360" s="206" t="str">
        <f>IF(OR(ISBLANK(F360),
AND(
ISBLANK(E360),
NOT(ISNUMBER(E360))
)),
"",
IF(
E360&lt;=Schwierigkeitsstufen!J$3,
Schwierigkeitsstufen!K$3,
Schwierigkeitsstufen!K$2
))</f>
        <v/>
      </c>
    </row>
    <row r="361" spans="1:32" s="50" customFormat="1" ht="15" x14ac:dyDescent="0.2">
      <c r="A361" s="46"/>
      <c r="B361" s="46"/>
      <c r="C361" s="48"/>
      <c r="D361" s="48"/>
      <c r="E361" s="47"/>
      <c r="F361" s="48"/>
      <c r="G361" s="48"/>
      <c r="H361" s="170" t="str">
        <f>IF(ISBLANK(G361)," ",IF(LOOKUP(G361,MannschaftsNrListe,Mannschaften!B$4:B$53)&lt;&gt;0,LOOKUP(G361,MannschaftsNrListe,Mannschaften!B$4:B$53),""))</f>
        <v xml:space="preserve"> </v>
      </c>
      <c r="I361" s="48"/>
      <c r="J361" s="48"/>
      <c r="K361" s="48"/>
      <c r="L361" s="48"/>
      <c r="M361" s="48"/>
      <c r="N361" s="48"/>
      <c r="O361" s="48"/>
      <c r="P361" s="48"/>
      <c r="Q361" s="48"/>
      <c r="R361" s="48"/>
      <c r="S361" s="48"/>
      <c r="T361" s="48"/>
      <c r="U361" s="48"/>
      <c r="V361" s="48"/>
      <c r="W361" s="48"/>
      <c r="X361" s="48"/>
      <c r="Y361" s="48"/>
      <c r="Z361" s="48"/>
      <c r="AA361" s="49"/>
      <c r="AB361" s="142">
        <f t="shared" si="11"/>
        <v>0</v>
      </c>
      <c r="AC361" s="142">
        <f>IF(NOT(ISBLANK(F361)),LOOKUP(F361,EWKNrListe,Übersicht!D$11:D$26),0)</f>
        <v>0</v>
      </c>
      <c r="AD361" s="142">
        <f>IF(AND(NOT(ISBLANK(G361)),ISNUMBER(H361)),LOOKUP(H361,WKNrListe,Übersicht!I$11:I$26),)</f>
        <v>0</v>
      </c>
      <c r="AE361" s="216" t="str">
        <f t="shared" si="10"/>
        <v/>
      </c>
      <c r="AF361" s="206" t="str">
        <f>IF(OR(ISBLANK(F361),
AND(
ISBLANK(E361),
NOT(ISNUMBER(E361))
)),
"",
IF(
E361&lt;=Schwierigkeitsstufen!J$3,
Schwierigkeitsstufen!K$3,
Schwierigkeitsstufen!K$2
))</f>
        <v/>
      </c>
    </row>
    <row r="362" spans="1:32" s="50" customFormat="1" ht="15" x14ac:dyDescent="0.2">
      <c r="A362" s="46"/>
      <c r="B362" s="46"/>
      <c r="C362" s="48"/>
      <c r="D362" s="48"/>
      <c r="E362" s="47"/>
      <c r="F362" s="48"/>
      <c r="G362" s="48"/>
      <c r="H362" s="170" t="str">
        <f>IF(ISBLANK(G362)," ",IF(LOOKUP(G362,MannschaftsNrListe,Mannschaften!B$4:B$53)&lt;&gt;0,LOOKUP(G362,MannschaftsNrListe,Mannschaften!B$4:B$53),""))</f>
        <v xml:space="preserve"> </v>
      </c>
      <c r="I362" s="48"/>
      <c r="J362" s="48"/>
      <c r="K362" s="48"/>
      <c r="L362" s="48"/>
      <c r="M362" s="48"/>
      <c r="N362" s="48"/>
      <c r="O362" s="48"/>
      <c r="P362" s="48"/>
      <c r="Q362" s="48"/>
      <c r="R362" s="48"/>
      <c r="S362" s="48"/>
      <c r="T362" s="48"/>
      <c r="U362" s="48"/>
      <c r="V362" s="48"/>
      <c r="W362" s="48"/>
      <c r="X362" s="48"/>
      <c r="Y362" s="48"/>
      <c r="Z362" s="48"/>
      <c r="AA362" s="49"/>
      <c r="AB362" s="142">
        <f t="shared" si="11"/>
        <v>0</v>
      </c>
      <c r="AC362" s="142">
        <f>IF(NOT(ISBLANK(F362)),LOOKUP(F362,EWKNrListe,Übersicht!D$11:D$26),0)</f>
        <v>0</v>
      </c>
      <c r="AD362" s="142">
        <f>IF(AND(NOT(ISBLANK(G362)),ISNUMBER(H362)),LOOKUP(H362,WKNrListe,Übersicht!I$11:I$26),)</f>
        <v>0</v>
      </c>
      <c r="AE362" s="216" t="str">
        <f t="shared" si="10"/>
        <v/>
      </c>
      <c r="AF362" s="206" t="str">
        <f>IF(OR(ISBLANK(F362),
AND(
ISBLANK(E362),
NOT(ISNUMBER(E362))
)),
"",
IF(
E362&lt;=Schwierigkeitsstufen!J$3,
Schwierigkeitsstufen!K$3,
Schwierigkeitsstufen!K$2
))</f>
        <v/>
      </c>
    </row>
    <row r="363" spans="1:32" s="50" customFormat="1" ht="15" x14ac:dyDescent="0.2">
      <c r="A363" s="46"/>
      <c r="B363" s="46"/>
      <c r="C363" s="48"/>
      <c r="D363" s="48"/>
      <c r="E363" s="47"/>
      <c r="F363" s="48"/>
      <c r="G363" s="48"/>
      <c r="H363" s="170" t="str">
        <f>IF(ISBLANK(G363)," ",IF(LOOKUP(G363,MannschaftsNrListe,Mannschaften!B$4:B$53)&lt;&gt;0,LOOKUP(G363,MannschaftsNrListe,Mannschaften!B$4:B$53),""))</f>
        <v xml:space="preserve"> </v>
      </c>
      <c r="I363" s="48"/>
      <c r="J363" s="48"/>
      <c r="K363" s="48"/>
      <c r="L363" s="48"/>
      <c r="M363" s="48"/>
      <c r="N363" s="48"/>
      <c r="O363" s="48"/>
      <c r="P363" s="48"/>
      <c r="Q363" s="48"/>
      <c r="R363" s="48"/>
      <c r="S363" s="48"/>
      <c r="T363" s="48"/>
      <c r="U363" s="48"/>
      <c r="V363" s="48"/>
      <c r="W363" s="48"/>
      <c r="X363" s="48"/>
      <c r="Y363" s="48"/>
      <c r="Z363" s="48"/>
      <c r="AA363" s="49"/>
      <c r="AB363" s="142">
        <f t="shared" si="11"/>
        <v>0</v>
      </c>
      <c r="AC363" s="142">
        <f>IF(NOT(ISBLANK(F363)),LOOKUP(F363,EWKNrListe,Übersicht!D$11:D$26),0)</f>
        <v>0</v>
      </c>
      <c r="AD363" s="142">
        <f>IF(AND(NOT(ISBLANK(G363)),ISNUMBER(H363)),LOOKUP(H363,WKNrListe,Übersicht!I$11:I$26),)</f>
        <v>0</v>
      </c>
      <c r="AE363" s="216" t="str">
        <f t="shared" si="10"/>
        <v/>
      </c>
      <c r="AF363" s="206" t="str">
        <f>IF(OR(ISBLANK(F363),
AND(
ISBLANK(E363),
NOT(ISNUMBER(E363))
)),
"",
IF(
E363&lt;=Schwierigkeitsstufen!J$3,
Schwierigkeitsstufen!K$3,
Schwierigkeitsstufen!K$2
))</f>
        <v/>
      </c>
    </row>
    <row r="364" spans="1:32" s="50" customFormat="1" ht="15" x14ac:dyDescent="0.2">
      <c r="A364" s="46"/>
      <c r="B364" s="46"/>
      <c r="C364" s="48"/>
      <c r="D364" s="48"/>
      <c r="E364" s="47"/>
      <c r="F364" s="48"/>
      <c r="G364" s="48"/>
      <c r="H364" s="170" t="str">
        <f>IF(ISBLANK(G364)," ",IF(LOOKUP(G364,MannschaftsNrListe,Mannschaften!B$4:B$53)&lt;&gt;0,LOOKUP(G364,MannschaftsNrListe,Mannschaften!B$4:B$53),""))</f>
        <v xml:space="preserve"> </v>
      </c>
      <c r="I364" s="48"/>
      <c r="J364" s="48"/>
      <c r="K364" s="48"/>
      <c r="L364" s="48"/>
      <c r="M364" s="48"/>
      <c r="N364" s="48"/>
      <c r="O364" s="48"/>
      <c r="P364" s="48"/>
      <c r="Q364" s="48"/>
      <c r="R364" s="48"/>
      <c r="S364" s="48"/>
      <c r="T364" s="48"/>
      <c r="U364" s="48"/>
      <c r="V364" s="48"/>
      <c r="W364" s="48"/>
      <c r="X364" s="48"/>
      <c r="Y364" s="48"/>
      <c r="Z364" s="48"/>
      <c r="AA364" s="49"/>
      <c r="AB364" s="142">
        <f t="shared" si="11"/>
        <v>0</v>
      </c>
      <c r="AC364" s="142">
        <f>IF(NOT(ISBLANK(F364)),LOOKUP(F364,EWKNrListe,Übersicht!D$11:D$26),0)</f>
        <v>0</v>
      </c>
      <c r="AD364" s="142">
        <f>IF(AND(NOT(ISBLANK(G364)),ISNUMBER(H364)),LOOKUP(H364,WKNrListe,Übersicht!I$11:I$26),)</f>
        <v>0</v>
      </c>
      <c r="AE364" s="216" t="str">
        <f t="shared" si="10"/>
        <v/>
      </c>
      <c r="AF364" s="206" t="str">
        <f>IF(OR(ISBLANK(F364),
AND(
ISBLANK(E364),
NOT(ISNUMBER(E364))
)),
"",
IF(
E364&lt;=Schwierigkeitsstufen!J$3,
Schwierigkeitsstufen!K$3,
Schwierigkeitsstufen!K$2
))</f>
        <v/>
      </c>
    </row>
    <row r="365" spans="1:32" s="50" customFormat="1" ht="15" x14ac:dyDescent="0.2">
      <c r="A365" s="46"/>
      <c r="B365" s="46"/>
      <c r="C365" s="48"/>
      <c r="D365" s="48"/>
      <c r="E365" s="47"/>
      <c r="F365" s="48"/>
      <c r="G365" s="48"/>
      <c r="H365" s="170" t="str">
        <f>IF(ISBLANK(G365)," ",IF(LOOKUP(G365,MannschaftsNrListe,Mannschaften!B$4:B$53)&lt;&gt;0,LOOKUP(G365,MannschaftsNrListe,Mannschaften!B$4:B$53),""))</f>
        <v xml:space="preserve"> </v>
      </c>
      <c r="I365" s="48"/>
      <c r="J365" s="48"/>
      <c r="K365" s="48"/>
      <c r="L365" s="48"/>
      <c r="M365" s="48"/>
      <c r="N365" s="48"/>
      <c r="O365" s="48"/>
      <c r="P365" s="48"/>
      <c r="Q365" s="48"/>
      <c r="R365" s="48"/>
      <c r="S365" s="48"/>
      <c r="T365" s="48"/>
      <c r="U365" s="48"/>
      <c r="V365" s="48"/>
      <c r="W365" s="48"/>
      <c r="X365" s="48"/>
      <c r="Y365" s="48"/>
      <c r="Z365" s="48"/>
      <c r="AA365" s="49"/>
      <c r="AB365" s="142">
        <f t="shared" si="11"/>
        <v>0</v>
      </c>
      <c r="AC365" s="142">
        <f>IF(NOT(ISBLANK(F365)),LOOKUP(F365,EWKNrListe,Übersicht!D$11:D$26),0)</f>
        <v>0</v>
      </c>
      <c r="AD365" s="142">
        <f>IF(AND(NOT(ISBLANK(G365)),ISNUMBER(H365)),LOOKUP(H365,WKNrListe,Übersicht!I$11:I$26),)</f>
        <v>0</v>
      </c>
      <c r="AE365" s="216" t="str">
        <f t="shared" si="10"/>
        <v/>
      </c>
      <c r="AF365" s="206" t="str">
        <f>IF(OR(ISBLANK(F365),
AND(
ISBLANK(E365),
NOT(ISNUMBER(E365))
)),
"",
IF(
E365&lt;=Schwierigkeitsstufen!J$3,
Schwierigkeitsstufen!K$3,
Schwierigkeitsstufen!K$2
))</f>
        <v/>
      </c>
    </row>
    <row r="366" spans="1:32" s="50" customFormat="1" ht="15" x14ac:dyDescent="0.2">
      <c r="A366" s="46"/>
      <c r="B366" s="46"/>
      <c r="C366" s="48"/>
      <c r="D366" s="48"/>
      <c r="E366" s="47"/>
      <c r="F366" s="48"/>
      <c r="G366" s="48"/>
      <c r="H366" s="170" t="str">
        <f>IF(ISBLANK(G366)," ",IF(LOOKUP(G366,MannschaftsNrListe,Mannschaften!B$4:B$53)&lt;&gt;0,LOOKUP(G366,MannschaftsNrListe,Mannschaften!B$4:B$53),""))</f>
        <v xml:space="preserve"> </v>
      </c>
      <c r="I366" s="48"/>
      <c r="J366" s="48"/>
      <c r="K366" s="48"/>
      <c r="L366" s="48"/>
      <c r="M366" s="48"/>
      <c r="N366" s="48"/>
      <c r="O366" s="48"/>
      <c r="P366" s="48"/>
      <c r="Q366" s="48"/>
      <c r="R366" s="48"/>
      <c r="S366" s="48"/>
      <c r="T366" s="48"/>
      <c r="U366" s="48"/>
      <c r="V366" s="48"/>
      <c r="W366" s="48"/>
      <c r="X366" s="48"/>
      <c r="Y366" s="48"/>
      <c r="Z366" s="48"/>
      <c r="AA366" s="49"/>
      <c r="AB366" s="142">
        <f t="shared" si="11"/>
        <v>0</v>
      </c>
      <c r="AC366" s="142">
        <f>IF(NOT(ISBLANK(F366)),LOOKUP(F366,EWKNrListe,Übersicht!D$11:D$26),0)</f>
        <v>0</v>
      </c>
      <c r="AD366" s="142">
        <f>IF(AND(NOT(ISBLANK(G366)),ISNUMBER(H366)),LOOKUP(H366,WKNrListe,Übersicht!I$11:I$26),)</f>
        <v>0</v>
      </c>
      <c r="AE366" s="216" t="str">
        <f t="shared" si="10"/>
        <v/>
      </c>
      <c r="AF366" s="206" t="str">
        <f>IF(OR(ISBLANK(F366),
AND(
ISBLANK(E366),
NOT(ISNUMBER(E366))
)),
"",
IF(
E366&lt;=Schwierigkeitsstufen!J$3,
Schwierigkeitsstufen!K$3,
Schwierigkeitsstufen!K$2
))</f>
        <v/>
      </c>
    </row>
    <row r="367" spans="1:32" s="50" customFormat="1" ht="15" x14ac:dyDescent="0.2">
      <c r="A367" s="46"/>
      <c r="B367" s="46"/>
      <c r="C367" s="48"/>
      <c r="D367" s="48"/>
      <c r="E367" s="47"/>
      <c r="F367" s="48"/>
      <c r="G367" s="48"/>
      <c r="H367" s="170" t="str">
        <f>IF(ISBLANK(G367)," ",IF(LOOKUP(G367,MannschaftsNrListe,Mannschaften!B$4:B$53)&lt;&gt;0,LOOKUP(G367,MannschaftsNrListe,Mannschaften!B$4:B$53),""))</f>
        <v xml:space="preserve"> </v>
      </c>
      <c r="I367" s="48"/>
      <c r="J367" s="48"/>
      <c r="K367" s="48"/>
      <c r="L367" s="48"/>
      <c r="M367" s="48"/>
      <c r="N367" s="48"/>
      <c r="O367" s="48"/>
      <c r="P367" s="48"/>
      <c r="Q367" s="48"/>
      <c r="R367" s="48"/>
      <c r="S367" s="48"/>
      <c r="T367" s="48"/>
      <c r="U367" s="48"/>
      <c r="V367" s="48"/>
      <c r="W367" s="48"/>
      <c r="X367" s="48"/>
      <c r="Y367" s="48"/>
      <c r="Z367" s="48"/>
      <c r="AA367" s="49"/>
      <c r="AB367" s="142">
        <f t="shared" si="11"/>
        <v>0</v>
      </c>
      <c r="AC367" s="142">
        <f>IF(NOT(ISBLANK(F367)),LOOKUP(F367,EWKNrListe,Übersicht!D$11:D$26),0)</f>
        <v>0</v>
      </c>
      <c r="AD367" s="142">
        <f>IF(AND(NOT(ISBLANK(G367)),ISNUMBER(H367)),LOOKUP(H367,WKNrListe,Übersicht!I$11:I$26),)</f>
        <v>0</v>
      </c>
      <c r="AE367" s="216" t="str">
        <f t="shared" si="10"/>
        <v/>
      </c>
      <c r="AF367" s="206" t="str">
        <f>IF(OR(ISBLANK(F367),
AND(
ISBLANK(E367),
NOT(ISNUMBER(E367))
)),
"",
IF(
E367&lt;=Schwierigkeitsstufen!J$3,
Schwierigkeitsstufen!K$3,
Schwierigkeitsstufen!K$2
))</f>
        <v/>
      </c>
    </row>
    <row r="368" spans="1:32" s="50" customFormat="1" ht="15" x14ac:dyDescent="0.2">
      <c r="A368" s="46"/>
      <c r="B368" s="46"/>
      <c r="C368" s="48"/>
      <c r="D368" s="48"/>
      <c r="E368" s="47"/>
      <c r="F368" s="48"/>
      <c r="G368" s="48"/>
      <c r="H368" s="170" t="str">
        <f>IF(ISBLANK(G368)," ",IF(LOOKUP(G368,MannschaftsNrListe,Mannschaften!B$4:B$53)&lt;&gt;0,LOOKUP(G368,MannschaftsNrListe,Mannschaften!B$4:B$53),""))</f>
        <v xml:space="preserve"> </v>
      </c>
      <c r="I368" s="48"/>
      <c r="J368" s="48"/>
      <c r="K368" s="48"/>
      <c r="L368" s="48"/>
      <c r="M368" s="48"/>
      <c r="N368" s="48"/>
      <c r="O368" s="48"/>
      <c r="P368" s="48"/>
      <c r="Q368" s="48"/>
      <c r="R368" s="48"/>
      <c r="S368" s="48"/>
      <c r="T368" s="48"/>
      <c r="U368" s="48"/>
      <c r="V368" s="48"/>
      <c r="W368" s="48"/>
      <c r="X368" s="48"/>
      <c r="Y368" s="48"/>
      <c r="Z368" s="48"/>
      <c r="AA368" s="49"/>
      <c r="AB368" s="142">
        <f t="shared" si="11"/>
        <v>0</v>
      </c>
      <c r="AC368" s="142">
        <f>IF(NOT(ISBLANK(F368)),LOOKUP(F368,EWKNrListe,Übersicht!D$11:D$26),0)</f>
        <v>0</v>
      </c>
      <c r="AD368" s="142">
        <f>IF(AND(NOT(ISBLANK(G368)),ISNUMBER(H368)),LOOKUP(H368,WKNrListe,Übersicht!I$11:I$26),)</f>
        <v>0</v>
      </c>
      <c r="AE368" s="216" t="str">
        <f t="shared" si="10"/>
        <v/>
      </c>
      <c r="AF368" s="206" t="str">
        <f>IF(OR(ISBLANK(F368),
AND(
ISBLANK(E368),
NOT(ISNUMBER(E368))
)),
"",
IF(
E368&lt;=Schwierigkeitsstufen!J$3,
Schwierigkeitsstufen!K$3,
Schwierigkeitsstufen!K$2
))</f>
        <v/>
      </c>
    </row>
    <row r="369" spans="1:32" s="50" customFormat="1" ht="15" x14ac:dyDescent="0.2">
      <c r="A369" s="46"/>
      <c r="B369" s="46"/>
      <c r="C369" s="48"/>
      <c r="D369" s="48"/>
      <c r="E369" s="47"/>
      <c r="F369" s="48"/>
      <c r="G369" s="48"/>
      <c r="H369" s="170" t="str">
        <f>IF(ISBLANK(G369)," ",IF(LOOKUP(G369,MannschaftsNrListe,Mannschaften!B$4:B$53)&lt;&gt;0,LOOKUP(G369,MannschaftsNrListe,Mannschaften!B$4:B$53),""))</f>
        <v xml:space="preserve"> </v>
      </c>
      <c r="I369" s="48"/>
      <c r="J369" s="48"/>
      <c r="K369" s="48"/>
      <c r="L369" s="48"/>
      <c r="M369" s="48"/>
      <c r="N369" s="48"/>
      <c r="O369" s="48"/>
      <c r="P369" s="48"/>
      <c r="Q369" s="48"/>
      <c r="R369" s="48"/>
      <c r="S369" s="48"/>
      <c r="T369" s="48"/>
      <c r="U369" s="48"/>
      <c r="V369" s="48"/>
      <c r="W369" s="48"/>
      <c r="X369" s="48"/>
      <c r="Y369" s="48"/>
      <c r="Z369" s="48"/>
      <c r="AA369" s="49"/>
      <c r="AB369" s="142">
        <f t="shared" si="11"/>
        <v>0</v>
      </c>
      <c r="AC369" s="142">
        <f>IF(NOT(ISBLANK(F369)),LOOKUP(F369,EWKNrListe,Übersicht!D$11:D$26),0)</f>
        <v>0</v>
      </c>
      <c r="AD369" s="142">
        <f>IF(AND(NOT(ISBLANK(G369)),ISNUMBER(H369)),LOOKUP(H369,WKNrListe,Übersicht!I$11:I$26),)</f>
        <v>0</v>
      </c>
      <c r="AE369" s="216" t="str">
        <f t="shared" si="10"/>
        <v/>
      </c>
      <c r="AF369" s="206" t="str">
        <f>IF(OR(ISBLANK(F369),
AND(
ISBLANK(E369),
NOT(ISNUMBER(E369))
)),
"",
IF(
E369&lt;=Schwierigkeitsstufen!J$3,
Schwierigkeitsstufen!K$3,
Schwierigkeitsstufen!K$2
))</f>
        <v/>
      </c>
    </row>
    <row r="370" spans="1:32" s="50" customFormat="1" ht="15" x14ac:dyDescent="0.2">
      <c r="A370" s="46"/>
      <c r="B370" s="46"/>
      <c r="C370" s="48"/>
      <c r="D370" s="48"/>
      <c r="E370" s="47"/>
      <c r="F370" s="48"/>
      <c r="G370" s="48"/>
      <c r="H370" s="170" t="str">
        <f>IF(ISBLANK(G370)," ",IF(LOOKUP(G370,MannschaftsNrListe,Mannschaften!B$4:B$53)&lt;&gt;0,LOOKUP(G370,MannschaftsNrListe,Mannschaften!B$4:B$53),""))</f>
        <v xml:space="preserve"> </v>
      </c>
      <c r="I370" s="48"/>
      <c r="J370" s="48"/>
      <c r="K370" s="48"/>
      <c r="L370" s="48"/>
      <c r="M370" s="48"/>
      <c r="N370" s="48"/>
      <c r="O370" s="48"/>
      <c r="P370" s="48"/>
      <c r="Q370" s="48"/>
      <c r="R370" s="48"/>
      <c r="S370" s="48"/>
      <c r="T370" s="48"/>
      <c r="U370" s="48"/>
      <c r="V370" s="48"/>
      <c r="W370" s="48"/>
      <c r="X370" s="48"/>
      <c r="Y370" s="48"/>
      <c r="Z370" s="48"/>
      <c r="AA370" s="49"/>
      <c r="AB370" s="142">
        <f t="shared" si="11"/>
        <v>0</v>
      </c>
      <c r="AC370" s="142">
        <f>IF(NOT(ISBLANK(F370)),LOOKUP(F370,EWKNrListe,Übersicht!D$11:D$26),0)</f>
        <v>0</v>
      </c>
      <c r="AD370" s="142">
        <f>IF(AND(NOT(ISBLANK(G370)),ISNUMBER(H370)),LOOKUP(H370,WKNrListe,Übersicht!I$11:I$26),)</f>
        <v>0</v>
      </c>
      <c r="AE370" s="216" t="str">
        <f t="shared" si="10"/>
        <v/>
      </c>
      <c r="AF370" s="206" t="str">
        <f>IF(OR(ISBLANK(F370),
AND(
ISBLANK(E370),
NOT(ISNUMBER(E370))
)),
"",
IF(
E370&lt;=Schwierigkeitsstufen!J$3,
Schwierigkeitsstufen!K$3,
Schwierigkeitsstufen!K$2
))</f>
        <v/>
      </c>
    </row>
    <row r="371" spans="1:32" s="50" customFormat="1" ht="15" x14ac:dyDescent="0.2">
      <c r="A371" s="46"/>
      <c r="B371" s="46"/>
      <c r="C371" s="48"/>
      <c r="D371" s="48"/>
      <c r="E371" s="47"/>
      <c r="F371" s="48"/>
      <c r="G371" s="48"/>
      <c r="H371" s="170" t="str">
        <f>IF(ISBLANK(G371)," ",IF(LOOKUP(G371,MannschaftsNrListe,Mannschaften!B$4:B$53)&lt;&gt;0,LOOKUP(G371,MannschaftsNrListe,Mannschaften!B$4:B$53),""))</f>
        <v xml:space="preserve"> </v>
      </c>
      <c r="I371" s="48"/>
      <c r="J371" s="48"/>
      <c r="K371" s="48"/>
      <c r="L371" s="48"/>
      <c r="M371" s="48"/>
      <c r="N371" s="48"/>
      <c r="O371" s="48"/>
      <c r="P371" s="48"/>
      <c r="Q371" s="48"/>
      <c r="R371" s="48"/>
      <c r="S371" s="48"/>
      <c r="T371" s="48"/>
      <c r="U371" s="48"/>
      <c r="V371" s="48"/>
      <c r="W371" s="48"/>
      <c r="X371" s="48"/>
      <c r="Y371" s="48"/>
      <c r="Z371" s="48"/>
      <c r="AA371" s="49"/>
      <c r="AB371" s="142">
        <f t="shared" si="11"/>
        <v>0</v>
      </c>
      <c r="AC371" s="142">
        <f>IF(NOT(ISBLANK(F371)),LOOKUP(F371,EWKNrListe,Übersicht!D$11:D$26),0)</f>
        <v>0</v>
      </c>
      <c r="AD371" s="142">
        <f>IF(AND(NOT(ISBLANK(G371)),ISNUMBER(H371)),LOOKUP(H371,WKNrListe,Übersicht!I$11:I$26),)</f>
        <v>0</v>
      </c>
      <c r="AE371" s="216" t="str">
        <f t="shared" si="10"/>
        <v/>
      </c>
      <c r="AF371" s="206" t="str">
        <f>IF(OR(ISBLANK(F371),
AND(
ISBLANK(E371),
NOT(ISNUMBER(E371))
)),
"",
IF(
E371&lt;=Schwierigkeitsstufen!J$3,
Schwierigkeitsstufen!K$3,
Schwierigkeitsstufen!K$2
))</f>
        <v/>
      </c>
    </row>
    <row r="372" spans="1:32" s="50" customFormat="1" ht="15" x14ac:dyDescent="0.2">
      <c r="A372" s="46"/>
      <c r="B372" s="46"/>
      <c r="C372" s="48"/>
      <c r="D372" s="48"/>
      <c r="E372" s="47"/>
      <c r="F372" s="48"/>
      <c r="G372" s="48"/>
      <c r="H372" s="170" t="str">
        <f>IF(ISBLANK(G372)," ",IF(LOOKUP(G372,MannschaftsNrListe,Mannschaften!B$4:B$53)&lt;&gt;0,LOOKUP(G372,MannschaftsNrListe,Mannschaften!B$4:B$53),""))</f>
        <v xml:space="preserve"> </v>
      </c>
      <c r="I372" s="48"/>
      <c r="J372" s="48"/>
      <c r="K372" s="48"/>
      <c r="L372" s="48"/>
      <c r="M372" s="48"/>
      <c r="N372" s="48"/>
      <c r="O372" s="48"/>
      <c r="P372" s="48"/>
      <c r="Q372" s="48"/>
      <c r="R372" s="48"/>
      <c r="S372" s="48"/>
      <c r="T372" s="48"/>
      <c r="U372" s="48"/>
      <c r="V372" s="48"/>
      <c r="W372" s="48"/>
      <c r="X372" s="48"/>
      <c r="Y372" s="48"/>
      <c r="Z372" s="48"/>
      <c r="AA372" s="49"/>
      <c r="AB372" s="142">
        <f t="shared" si="11"/>
        <v>0</v>
      </c>
      <c r="AC372" s="142">
        <f>IF(NOT(ISBLANK(F372)),LOOKUP(F372,EWKNrListe,Übersicht!D$11:D$26),0)</f>
        <v>0</v>
      </c>
      <c r="AD372" s="142">
        <f>IF(AND(NOT(ISBLANK(G372)),ISNUMBER(H372)),LOOKUP(H372,WKNrListe,Übersicht!I$11:I$26),)</f>
        <v>0</v>
      </c>
      <c r="AE372" s="216" t="str">
        <f t="shared" si="10"/>
        <v/>
      </c>
      <c r="AF372" s="206" t="str">
        <f>IF(OR(ISBLANK(F372),
AND(
ISBLANK(E372),
NOT(ISNUMBER(E372))
)),
"",
IF(
E372&lt;=Schwierigkeitsstufen!J$3,
Schwierigkeitsstufen!K$3,
Schwierigkeitsstufen!K$2
))</f>
        <v/>
      </c>
    </row>
    <row r="373" spans="1:32" s="50" customFormat="1" ht="15" x14ac:dyDescent="0.2">
      <c r="A373" s="46"/>
      <c r="B373" s="46"/>
      <c r="C373" s="48"/>
      <c r="D373" s="48"/>
      <c r="E373" s="47"/>
      <c r="F373" s="48"/>
      <c r="G373" s="48"/>
      <c r="H373" s="170" t="str">
        <f>IF(ISBLANK(G373)," ",IF(LOOKUP(G373,MannschaftsNrListe,Mannschaften!B$4:B$53)&lt;&gt;0,LOOKUP(G373,MannschaftsNrListe,Mannschaften!B$4:B$53),""))</f>
        <v xml:space="preserve"> </v>
      </c>
      <c r="I373" s="48"/>
      <c r="J373" s="48"/>
      <c r="K373" s="48"/>
      <c r="L373" s="48"/>
      <c r="M373" s="48"/>
      <c r="N373" s="48"/>
      <c r="O373" s="48"/>
      <c r="P373" s="48"/>
      <c r="Q373" s="48"/>
      <c r="R373" s="48"/>
      <c r="S373" s="48"/>
      <c r="T373" s="48"/>
      <c r="U373" s="48"/>
      <c r="V373" s="48"/>
      <c r="W373" s="48"/>
      <c r="X373" s="48"/>
      <c r="Y373" s="48"/>
      <c r="Z373" s="48"/>
      <c r="AA373" s="49"/>
      <c r="AB373" s="142">
        <f t="shared" si="11"/>
        <v>0</v>
      </c>
      <c r="AC373" s="142">
        <f>IF(NOT(ISBLANK(F373)),LOOKUP(F373,EWKNrListe,Übersicht!D$11:D$26),0)</f>
        <v>0</v>
      </c>
      <c r="AD373" s="142">
        <f>IF(AND(NOT(ISBLANK(G373)),ISNUMBER(H373)),LOOKUP(H373,WKNrListe,Übersicht!I$11:I$26),)</f>
        <v>0</v>
      </c>
      <c r="AE373" s="216" t="str">
        <f t="shared" si="10"/>
        <v/>
      </c>
      <c r="AF373" s="206" t="str">
        <f>IF(OR(ISBLANK(F373),
AND(
ISBLANK(E373),
NOT(ISNUMBER(E373))
)),
"",
IF(
E373&lt;=Schwierigkeitsstufen!J$3,
Schwierigkeitsstufen!K$3,
Schwierigkeitsstufen!K$2
))</f>
        <v/>
      </c>
    </row>
    <row r="374" spans="1:32" s="50" customFormat="1" ht="15" x14ac:dyDescent="0.2">
      <c r="A374" s="46"/>
      <c r="B374" s="46"/>
      <c r="C374" s="48"/>
      <c r="D374" s="48"/>
      <c r="E374" s="47"/>
      <c r="F374" s="48"/>
      <c r="G374" s="48"/>
      <c r="H374" s="170" t="str">
        <f>IF(ISBLANK(G374)," ",IF(LOOKUP(G374,MannschaftsNrListe,Mannschaften!B$4:B$53)&lt;&gt;0,LOOKUP(G374,MannschaftsNrListe,Mannschaften!B$4:B$53),""))</f>
        <v xml:space="preserve"> </v>
      </c>
      <c r="I374" s="48"/>
      <c r="J374" s="48"/>
      <c r="K374" s="48"/>
      <c r="L374" s="48"/>
      <c r="M374" s="48"/>
      <c r="N374" s="48"/>
      <c r="O374" s="48"/>
      <c r="P374" s="48"/>
      <c r="Q374" s="48"/>
      <c r="R374" s="48"/>
      <c r="S374" s="48"/>
      <c r="T374" s="48"/>
      <c r="U374" s="48"/>
      <c r="V374" s="48"/>
      <c r="W374" s="48"/>
      <c r="X374" s="48"/>
      <c r="Y374" s="48"/>
      <c r="Z374" s="48"/>
      <c r="AA374" s="49"/>
      <c r="AB374" s="142">
        <f t="shared" si="11"/>
        <v>0</v>
      </c>
      <c r="AC374" s="142">
        <f>IF(NOT(ISBLANK(F374)),LOOKUP(F374,EWKNrListe,Übersicht!D$11:D$26),0)</f>
        <v>0</v>
      </c>
      <c r="AD374" s="142">
        <f>IF(AND(NOT(ISBLANK(G374)),ISNUMBER(H374)),LOOKUP(H374,WKNrListe,Übersicht!I$11:I$26),)</f>
        <v>0</v>
      </c>
      <c r="AE374" s="216" t="str">
        <f t="shared" si="10"/>
        <v/>
      </c>
      <c r="AF374" s="206" t="str">
        <f>IF(OR(ISBLANK(F374),
AND(
ISBLANK(E374),
NOT(ISNUMBER(E374))
)),
"",
IF(
E374&lt;=Schwierigkeitsstufen!J$3,
Schwierigkeitsstufen!K$3,
Schwierigkeitsstufen!K$2
))</f>
        <v/>
      </c>
    </row>
    <row r="375" spans="1:32" s="50" customFormat="1" ht="15" x14ac:dyDescent="0.2">
      <c r="A375" s="46"/>
      <c r="B375" s="46"/>
      <c r="C375" s="48"/>
      <c r="D375" s="48"/>
      <c r="E375" s="47"/>
      <c r="F375" s="48"/>
      <c r="G375" s="48"/>
      <c r="H375" s="170" t="str">
        <f>IF(ISBLANK(G375)," ",IF(LOOKUP(G375,MannschaftsNrListe,Mannschaften!B$4:B$53)&lt;&gt;0,LOOKUP(G375,MannschaftsNrListe,Mannschaften!B$4:B$53),""))</f>
        <v xml:space="preserve"> </v>
      </c>
      <c r="I375" s="48"/>
      <c r="J375" s="48"/>
      <c r="K375" s="48"/>
      <c r="L375" s="48"/>
      <c r="M375" s="48"/>
      <c r="N375" s="48"/>
      <c r="O375" s="48"/>
      <c r="P375" s="48"/>
      <c r="Q375" s="48"/>
      <c r="R375" s="48"/>
      <c r="S375" s="48"/>
      <c r="T375" s="48"/>
      <c r="U375" s="48"/>
      <c r="V375" s="48"/>
      <c r="W375" s="48"/>
      <c r="X375" s="48"/>
      <c r="Y375" s="48"/>
      <c r="Z375" s="48"/>
      <c r="AA375" s="49"/>
      <c r="AB375" s="142">
        <f t="shared" si="11"/>
        <v>0</v>
      </c>
      <c r="AC375" s="142">
        <f>IF(NOT(ISBLANK(F375)),LOOKUP(F375,EWKNrListe,Übersicht!D$11:D$26),0)</f>
        <v>0</v>
      </c>
      <c r="AD375" s="142">
        <f>IF(AND(NOT(ISBLANK(G375)),ISNUMBER(H375)),LOOKUP(H375,WKNrListe,Übersicht!I$11:I$26),)</f>
        <v>0</v>
      </c>
      <c r="AE375" s="216" t="str">
        <f t="shared" si="10"/>
        <v/>
      </c>
      <c r="AF375" s="206" t="str">
        <f>IF(OR(ISBLANK(F375),
AND(
ISBLANK(E375),
NOT(ISNUMBER(E375))
)),
"",
IF(
E375&lt;=Schwierigkeitsstufen!J$3,
Schwierigkeitsstufen!K$3,
Schwierigkeitsstufen!K$2
))</f>
        <v/>
      </c>
    </row>
    <row r="376" spans="1:32" s="50" customFormat="1" ht="15" x14ac:dyDescent="0.2">
      <c r="A376" s="46"/>
      <c r="B376" s="46"/>
      <c r="C376" s="48"/>
      <c r="D376" s="48"/>
      <c r="E376" s="47"/>
      <c r="F376" s="48"/>
      <c r="G376" s="48"/>
      <c r="H376" s="170" t="str">
        <f>IF(ISBLANK(G376)," ",IF(LOOKUP(G376,MannschaftsNrListe,Mannschaften!B$4:B$53)&lt;&gt;0,LOOKUP(G376,MannschaftsNrListe,Mannschaften!B$4:B$53),""))</f>
        <v xml:space="preserve"> </v>
      </c>
      <c r="I376" s="48"/>
      <c r="J376" s="48"/>
      <c r="K376" s="48"/>
      <c r="L376" s="48"/>
      <c r="M376" s="48"/>
      <c r="N376" s="48"/>
      <c r="O376" s="48"/>
      <c r="P376" s="48"/>
      <c r="Q376" s="48"/>
      <c r="R376" s="48"/>
      <c r="S376" s="48"/>
      <c r="T376" s="48"/>
      <c r="U376" s="48"/>
      <c r="V376" s="48"/>
      <c r="W376" s="48"/>
      <c r="X376" s="48"/>
      <c r="Y376" s="48"/>
      <c r="Z376" s="48"/>
      <c r="AA376" s="49"/>
      <c r="AB376" s="142">
        <f t="shared" si="11"/>
        <v>0</v>
      </c>
      <c r="AC376" s="142">
        <f>IF(NOT(ISBLANK(F376)),LOOKUP(F376,EWKNrListe,Übersicht!D$11:D$26),0)</f>
        <v>0</v>
      </c>
      <c r="AD376" s="142">
        <f>IF(AND(NOT(ISBLANK(G376)),ISNUMBER(H376)),LOOKUP(H376,WKNrListe,Übersicht!I$11:I$26),)</f>
        <v>0</v>
      </c>
      <c r="AE376" s="216" t="str">
        <f t="shared" si="10"/>
        <v/>
      </c>
      <c r="AF376" s="206" t="str">
        <f>IF(OR(ISBLANK(F376),
AND(
ISBLANK(E376),
NOT(ISNUMBER(E376))
)),
"",
IF(
E376&lt;=Schwierigkeitsstufen!J$3,
Schwierigkeitsstufen!K$3,
Schwierigkeitsstufen!K$2
))</f>
        <v/>
      </c>
    </row>
    <row r="377" spans="1:32" s="50" customFormat="1" ht="15" x14ac:dyDescent="0.2">
      <c r="A377" s="46"/>
      <c r="B377" s="46"/>
      <c r="C377" s="48"/>
      <c r="D377" s="48"/>
      <c r="E377" s="47"/>
      <c r="F377" s="48"/>
      <c r="G377" s="48"/>
      <c r="H377" s="170" t="str">
        <f>IF(ISBLANK(G377)," ",IF(LOOKUP(G377,MannschaftsNrListe,Mannschaften!B$4:B$53)&lt;&gt;0,LOOKUP(G377,MannschaftsNrListe,Mannschaften!B$4:B$53),""))</f>
        <v xml:space="preserve"> </v>
      </c>
      <c r="I377" s="48"/>
      <c r="J377" s="48"/>
      <c r="K377" s="48"/>
      <c r="L377" s="48"/>
      <c r="M377" s="48"/>
      <c r="N377" s="48"/>
      <c r="O377" s="48"/>
      <c r="P377" s="48"/>
      <c r="Q377" s="48"/>
      <c r="R377" s="48"/>
      <c r="S377" s="48"/>
      <c r="T377" s="48"/>
      <c r="U377" s="48"/>
      <c r="V377" s="48"/>
      <c r="W377" s="48"/>
      <c r="X377" s="48"/>
      <c r="Y377" s="48"/>
      <c r="Z377" s="48"/>
      <c r="AA377" s="49"/>
      <c r="AB377" s="142">
        <f t="shared" si="11"/>
        <v>0</v>
      </c>
      <c r="AC377" s="142">
        <f>IF(NOT(ISBLANK(F377)),LOOKUP(F377,EWKNrListe,Übersicht!D$11:D$26),0)</f>
        <v>0</v>
      </c>
      <c r="AD377" s="142">
        <f>IF(AND(NOT(ISBLANK(G377)),ISNUMBER(H377)),LOOKUP(H377,WKNrListe,Übersicht!I$11:I$26),)</f>
        <v>0</v>
      </c>
      <c r="AE377" s="216" t="str">
        <f t="shared" si="10"/>
        <v/>
      </c>
      <c r="AF377" s="206" t="str">
        <f>IF(OR(ISBLANK(F377),
AND(
ISBLANK(E377),
NOT(ISNUMBER(E377))
)),
"",
IF(
E377&lt;=Schwierigkeitsstufen!J$3,
Schwierigkeitsstufen!K$3,
Schwierigkeitsstufen!K$2
))</f>
        <v/>
      </c>
    </row>
    <row r="378" spans="1:32" s="50" customFormat="1" ht="15" x14ac:dyDescent="0.2">
      <c r="A378" s="46"/>
      <c r="B378" s="46"/>
      <c r="C378" s="48"/>
      <c r="D378" s="48"/>
      <c r="E378" s="47"/>
      <c r="F378" s="48"/>
      <c r="G378" s="48"/>
      <c r="H378" s="170" t="str">
        <f>IF(ISBLANK(G378)," ",IF(LOOKUP(G378,MannschaftsNrListe,Mannschaften!B$4:B$53)&lt;&gt;0,LOOKUP(G378,MannschaftsNrListe,Mannschaften!B$4:B$53),""))</f>
        <v xml:space="preserve"> </v>
      </c>
      <c r="I378" s="48"/>
      <c r="J378" s="48"/>
      <c r="K378" s="48"/>
      <c r="L378" s="48"/>
      <c r="M378" s="48"/>
      <c r="N378" s="48"/>
      <c r="O378" s="48"/>
      <c r="P378" s="48"/>
      <c r="Q378" s="48"/>
      <c r="R378" s="48"/>
      <c r="S378" s="48"/>
      <c r="T378" s="48"/>
      <c r="U378" s="48"/>
      <c r="V378" s="48"/>
      <c r="W378" s="48"/>
      <c r="X378" s="48"/>
      <c r="Y378" s="48"/>
      <c r="Z378" s="48"/>
      <c r="AA378" s="49"/>
      <c r="AB378" s="142">
        <f t="shared" si="11"/>
        <v>0</v>
      </c>
      <c r="AC378" s="142">
        <f>IF(NOT(ISBLANK(F378)),LOOKUP(F378,EWKNrListe,Übersicht!D$11:D$26),0)</f>
        <v>0</v>
      </c>
      <c r="AD378" s="142">
        <f>IF(AND(NOT(ISBLANK(G378)),ISNUMBER(H378)),LOOKUP(H378,WKNrListe,Übersicht!I$11:I$26),)</f>
        <v>0</v>
      </c>
      <c r="AE378" s="216" t="str">
        <f t="shared" si="10"/>
        <v/>
      </c>
      <c r="AF378" s="206" t="str">
        <f>IF(OR(ISBLANK(F378),
AND(
ISBLANK(E378),
NOT(ISNUMBER(E378))
)),
"",
IF(
E378&lt;=Schwierigkeitsstufen!J$3,
Schwierigkeitsstufen!K$3,
Schwierigkeitsstufen!K$2
))</f>
        <v/>
      </c>
    </row>
    <row r="379" spans="1:32" s="50" customFormat="1" ht="15" x14ac:dyDescent="0.2">
      <c r="A379" s="46"/>
      <c r="B379" s="46"/>
      <c r="C379" s="48"/>
      <c r="D379" s="48"/>
      <c r="E379" s="47"/>
      <c r="F379" s="48"/>
      <c r="G379" s="48"/>
      <c r="H379" s="170" t="str">
        <f>IF(ISBLANK(G379)," ",IF(LOOKUP(G379,MannschaftsNrListe,Mannschaften!B$4:B$53)&lt;&gt;0,LOOKUP(G379,MannschaftsNrListe,Mannschaften!B$4:B$53),""))</f>
        <v xml:space="preserve"> </v>
      </c>
      <c r="I379" s="48"/>
      <c r="J379" s="48"/>
      <c r="K379" s="48"/>
      <c r="L379" s="48"/>
      <c r="M379" s="48"/>
      <c r="N379" s="48"/>
      <c r="O379" s="48"/>
      <c r="P379" s="48"/>
      <c r="Q379" s="48"/>
      <c r="R379" s="48"/>
      <c r="S379" s="48"/>
      <c r="T379" s="48"/>
      <c r="U379" s="48"/>
      <c r="V379" s="48"/>
      <c r="W379" s="48"/>
      <c r="X379" s="48"/>
      <c r="Y379" s="48"/>
      <c r="Z379" s="48"/>
      <c r="AA379" s="49"/>
      <c r="AB379" s="142">
        <f t="shared" si="11"/>
        <v>0</v>
      </c>
      <c r="AC379" s="142">
        <f>IF(NOT(ISBLANK(F379)),LOOKUP(F379,EWKNrListe,Übersicht!D$11:D$26),0)</f>
        <v>0</v>
      </c>
      <c r="AD379" s="142">
        <f>IF(AND(NOT(ISBLANK(G379)),ISNUMBER(H379)),LOOKUP(H379,WKNrListe,Übersicht!I$11:I$26),)</f>
        <v>0</v>
      </c>
      <c r="AE379" s="216" t="str">
        <f t="shared" si="10"/>
        <v/>
      </c>
      <c r="AF379" s="206" t="str">
        <f>IF(OR(ISBLANK(F379),
AND(
ISBLANK(E379),
NOT(ISNUMBER(E379))
)),
"",
IF(
E379&lt;=Schwierigkeitsstufen!J$3,
Schwierigkeitsstufen!K$3,
Schwierigkeitsstufen!K$2
))</f>
        <v/>
      </c>
    </row>
    <row r="380" spans="1:32" s="50" customFormat="1" ht="15" x14ac:dyDescent="0.2">
      <c r="A380" s="46"/>
      <c r="B380" s="46"/>
      <c r="C380" s="48"/>
      <c r="D380" s="48"/>
      <c r="E380" s="47"/>
      <c r="F380" s="48"/>
      <c r="G380" s="48"/>
      <c r="H380" s="170" t="str">
        <f>IF(ISBLANK(G380)," ",IF(LOOKUP(G380,MannschaftsNrListe,Mannschaften!B$4:B$53)&lt;&gt;0,LOOKUP(G380,MannschaftsNrListe,Mannschaften!B$4:B$53),""))</f>
        <v xml:space="preserve"> </v>
      </c>
      <c r="I380" s="48"/>
      <c r="J380" s="48"/>
      <c r="K380" s="48"/>
      <c r="L380" s="48"/>
      <c r="M380" s="48"/>
      <c r="N380" s="48"/>
      <c r="O380" s="48"/>
      <c r="P380" s="48"/>
      <c r="Q380" s="48"/>
      <c r="R380" s="48"/>
      <c r="S380" s="48"/>
      <c r="T380" s="48"/>
      <c r="U380" s="48"/>
      <c r="V380" s="48"/>
      <c r="W380" s="48"/>
      <c r="X380" s="48"/>
      <c r="Y380" s="48"/>
      <c r="Z380" s="48"/>
      <c r="AA380" s="49"/>
      <c r="AB380" s="142">
        <f t="shared" si="11"/>
        <v>0</v>
      </c>
      <c r="AC380" s="142">
        <f>IF(NOT(ISBLANK(F380)),LOOKUP(F380,EWKNrListe,Übersicht!D$11:D$26),0)</f>
        <v>0</v>
      </c>
      <c r="AD380" s="142">
        <f>IF(AND(NOT(ISBLANK(G380)),ISNUMBER(H380)),LOOKUP(H380,WKNrListe,Übersicht!I$11:I$26),)</f>
        <v>0</v>
      </c>
      <c r="AE380" s="216" t="str">
        <f t="shared" si="10"/>
        <v/>
      </c>
      <c r="AF380" s="206" t="str">
        <f>IF(OR(ISBLANK(F380),
AND(
ISBLANK(E380),
NOT(ISNUMBER(E380))
)),
"",
IF(
E380&lt;=Schwierigkeitsstufen!J$3,
Schwierigkeitsstufen!K$3,
Schwierigkeitsstufen!K$2
))</f>
        <v/>
      </c>
    </row>
    <row r="381" spans="1:32" s="50" customFormat="1" ht="15" x14ac:dyDescent="0.2">
      <c r="A381" s="46"/>
      <c r="B381" s="46"/>
      <c r="C381" s="48"/>
      <c r="D381" s="48"/>
      <c r="E381" s="47"/>
      <c r="F381" s="48"/>
      <c r="G381" s="48"/>
      <c r="H381" s="170" t="str">
        <f>IF(ISBLANK(G381)," ",IF(LOOKUP(G381,MannschaftsNrListe,Mannschaften!B$4:B$53)&lt;&gt;0,LOOKUP(G381,MannschaftsNrListe,Mannschaften!B$4:B$53),""))</f>
        <v xml:space="preserve"> </v>
      </c>
      <c r="I381" s="48"/>
      <c r="J381" s="48"/>
      <c r="K381" s="48"/>
      <c r="L381" s="48"/>
      <c r="M381" s="48"/>
      <c r="N381" s="48"/>
      <c r="O381" s="48"/>
      <c r="P381" s="48"/>
      <c r="Q381" s="48"/>
      <c r="R381" s="48"/>
      <c r="S381" s="48"/>
      <c r="T381" s="48"/>
      <c r="U381" s="48"/>
      <c r="V381" s="48"/>
      <c r="W381" s="48"/>
      <c r="X381" s="48"/>
      <c r="Y381" s="48"/>
      <c r="Z381" s="48"/>
      <c r="AA381" s="49"/>
      <c r="AB381" s="142">
        <f t="shared" si="11"/>
        <v>0</v>
      </c>
      <c r="AC381" s="142">
        <f>IF(NOT(ISBLANK(F381)),LOOKUP(F381,EWKNrListe,Übersicht!D$11:D$26),0)</f>
        <v>0</v>
      </c>
      <c r="AD381" s="142">
        <f>IF(AND(NOT(ISBLANK(G381)),ISNUMBER(H381)),LOOKUP(H381,WKNrListe,Übersicht!I$11:I$26),)</f>
        <v>0</v>
      </c>
      <c r="AE381" s="216" t="str">
        <f t="shared" si="10"/>
        <v/>
      </c>
      <c r="AF381" s="206" t="str">
        <f>IF(OR(ISBLANK(F381),
AND(
ISBLANK(E381),
NOT(ISNUMBER(E381))
)),
"",
IF(
E381&lt;=Schwierigkeitsstufen!J$3,
Schwierigkeitsstufen!K$3,
Schwierigkeitsstufen!K$2
))</f>
        <v/>
      </c>
    </row>
    <row r="382" spans="1:32" s="50" customFormat="1" ht="15" x14ac:dyDescent="0.2">
      <c r="A382" s="46"/>
      <c r="B382" s="46"/>
      <c r="C382" s="48"/>
      <c r="D382" s="48"/>
      <c r="E382" s="47"/>
      <c r="F382" s="48"/>
      <c r="G382" s="48"/>
      <c r="H382" s="170" t="str">
        <f>IF(ISBLANK(G382)," ",IF(LOOKUP(G382,MannschaftsNrListe,Mannschaften!B$4:B$53)&lt;&gt;0,LOOKUP(G382,MannschaftsNrListe,Mannschaften!B$4:B$53),""))</f>
        <v xml:space="preserve"> </v>
      </c>
      <c r="I382" s="48"/>
      <c r="J382" s="48"/>
      <c r="K382" s="48"/>
      <c r="L382" s="48"/>
      <c r="M382" s="48"/>
      <c r="N382" s="48"/>
      <c r="O382" s="48"/>
      <c r="P382" s="48"/>
      <c r="Q382" s="48"/>
      <c r="R382" s="48"/>
      <c r="S382" s="48"/>
      <c r="T382" s="48"/>
      <c r="U382" s="48"/>
      <c r="V382" s="48"/>
      <c r="W382" s="48"/>
      <c r="X382" s="48"/>
      <c r="Y382" s="48"/>
      <c r="Z382" s="48"/>
      <c r="AA382" s="49"/>
      <c r="AB382" s="142">
        <f t="shared" si="11"/>
        <v>0</v>
      </c>
      <c r="AC382" s="142">
        <f>IF(NOT(ISBLANK(F382)),LOOKUP(F382,EWKNrListe,Übersicht!D$11:D$26),0)</f>
        <v>0</v>
      </c>
      <c r="AD382" s="142">
        <f>IF(AND(NOT(ISBLANK(G382)),ISNUMBER(H382)),LOOKUP(H382,WKNrListe,Übersicht!I$11:I$26),)</f>
        <v>0</v>
      </c>
      <c r="AE382" s="216" t="str">
        <f t="shared" si="10"/>
        <v/>
      </c>
      <c r="AF382" s="206" t="str">
        <f>IF(OR(ISBLANK(F382),
AND(
ISBLANK(E382),
NOT(ISNUMBER(E382))
)),
"",
IF(
E382&lt;=Schwierigkeitsstufen!J$3,
Schwierigkeitsstufen!K$3,
Schwierigkeitsstufen!K$2
))</f>
        <v/>
      </c>
    </row>
    <row r="383" spans="1:32" s="50" customFormat="1" ht="15" x14ac:dyDescent="0.2">
      <c r="A383" s="46"/>
      <c r="B383" s="46"/>
      <c r="C383" s="48"/>
      <c r="D383" s="48"/>
      <c r="E383" s="47"/>
      <c r="F383" s="48"/>
      <c r="G383" s="48"/>
      <c r="H383" s="170" t="str">
        <f>IF(ISBLANK(G383)," ",IF(LOOKUP(G383,MannschaftsNrListe,Mannschaften!B$4:B$53)&lt;&gt;0,LOOKUP(G383,MannschaftsNrListe,Mannschaften!B$4:B$53),""))</f>
        <v xml:space="preserve"> </v>
      </c>
      <c r="I383" s="48"/>
      <c r="J383" s="48"/>
      <c r="K383" s="48"/>
      <c r="L383" s="48"/>
      <c r="M383" s="48"/>
      <c r="N383" s="48"/>
      <c r="O383" s="48"/>
      <c r="P383" s="48"/>
      <c r="Q383" s="48"/>
      <c r="R383" s="48"/>
      <c r="S383" s="48"/>
      <c r="T383" s="48"/>
      <c r="U383" s="48"/>
      <c r="V383" s="48"/>
      <c r="W383" s="48"/>
      <c r="X383" s="48"/>
      <c r="Y383" s="48"/>
      <c r="Z383" s="48"/>
      <c r="AA383" s="49"/>
      <c r="AB383" s="142">
        <f t="shared" si="11"/>
        <v>0</v>
      </c>
      <c r="AC383" s="142">
        <f>IF(NOT(ISBLANK(F383)),LOOKUP(F383,EWKNrListe,Übersicht!D$11:D$26),0)</f>
        <v>0</v>
      </c>
      <c r="AD383" s="142">
        <f>IF(AND(NOT(ISBLANK(G383)),ISNUMBER(H383)),LOOKUP(H383,WKNrListe,Übersicht!I$11:I$26),)</f>
        <v>0</v>
      </c>
      <c r="AE383" s="216" t="str">
        <f t="shared" si="10"/>
        <v/>
      </c>
      <c r="AF383" s="206" t="str">
        <f>IF(OR(ISBLANK(F383),
AND(
ISBLANK(E383),
NOT(ISNUMBER(E383))
)),
"",
IF(
E383&lt;=Schwierigkeitsstufen!J$3,
Schwierigkeitsstufen!K$3,
Schwierigkeitsstufen!K$2
))</f>
        <v/>
      </c>
    </row>
    <row r="384" spans="1:32" s="50" customFormat="1" ht="15" x14ac:dyDescent="0.2">
      <c r="A384" s="46"/>
      <c r="B384" s="46"/>
      <c r="C384" s="48"/>
      <c r="D384" s="48"/>
      <c r="E384" s="47"/>
      <c r="F384" s="48"/>
      <c r="G384" s="48"/>
      <c r="H384" s="170" t="str">
        <f>IF(ISBLANK(G384)," ",IF(LOOKUP(G384,MannschaftsNrListe,Mannschaften!B$4:B$53)&lt;&gt;0,LOOKUP(G384,MannschaftsNrListe,Mannschaften!B$4:B$53),""))</f>
        <v xml:space="preserve"> </v>
      </c>
      <c r="I384" s="48"/>
      <c r="J384" s="48"/>
      <c r="K384" s="48"/>
      <c r="L384" s="48"/>
      <c r="M384" s="48"/>
      <c r="N384" s="48"/>
      <c r="O384" s="48"/>
      <c r="P384" s="48"/>
      <c r="Q384" s="48"/>
      <c r="R384" s="48"/>
      <c r="S384" s="48"/>
      <c r="T384" s="48"/>
      <c r="U384" s="48"/>
      <c r="V384" s="48"/>
      <c r="W384" s="48"/>
      <c r="X384" s="48"/>
      <c r="Y384" s="48"/>
      <c r="Z384" s="48"/>
      <c r="AA384" s="49"/>
      <c r="AB384" s="142">
        <f t="shared" si="11"/>
        <v>0</v>
      </c>
      <c r="AC384" s="142">
        <f>IF(NOT(ISBLANK(F384)),LOOKUP(F384,EWKNrListe,Übersicht!D$11:D$26),0)</f>
        <v>0</v>
      </c>
      <c r="AD384" s="142">
        <f>IF(AND(NOT(ISBLANK(G384)),ISNUMBER(H384)),LOOKUP(H384,WKNrListe,Übersicht!I$11:I$26),)</f>
        <v>0</v>
      </c>
      <c r="AE384" s="216" t="str">
        <f t="shared" si="10"/>
        <v/>
      </c>
      <c r="AF384" s="206" t="str">
        <f>IF(OR(ISBLANK(F384),
AND(
ISBLANK(E384),
NOT(ISNUMBER(E384))
)),
"",
IF(
E384&lt;=Schwierigkeitsstufen!J$3,
Schwierigkeitsstufen!K$3,
Schwierigkeitsstufen!K$2
))</f>
        <v/>
      </c>
    </row>
    <row r="385" spans="1:32" s="50" customFormat="1" ht="15" x14ac:dyDescent="0.2">
      <c r="A385" s="46"/>
      <c r="B385" s="46"/>
      <c r="C385" s="48"/>
      <c r="D385" s="48"/>
      <c r="E385" s="47"/>
      <c r="F385" s="48"/>
      <c r="G385" s="48"/>
      <c r="H385" s="170" t="str">
        <f>IF(ISBLANK(G385)," ",IF(LOOKUP(G385,MannschaftsNrListe,Mannschaften!B$4:B$53)&lt;&gt;0,LOOKUP(G385,MannschaftsNrListe,Mannschaften!B$4:B$53),""))</f>
        <v xml:space="preserve"> </v>
      </c>
      <c r="I385" s="48"/>
      <c r="J385" s="48"/>
      <c r="K385" s="48"/>
      <c r="L385" s="48"/>
      <c r="M385" s="48"/>
      <c r="N385" s="48"/>
      <c r="O385" s="48"/>
      <c r="P385" s="48"/>
      <c r="Q385" s="48"/>
      <c r="R385" s="48"/>
      <c r="S385" s="48"/>
      <c r="T385" s="48"/>
      <c r="U385" s="48"/>
      <c r="V385" s="48"/>
      <c r="W385" s="48"/>
      <c r="X385" s="48"/>
      <c r="Y385" s="48"/>
      <c r="Z385" s="48"/>
      <c r="AA385" s="49"/>
      <c r="AB385" s="142">
        <f t="shared" si="11"/>
        <v>0</v>
      </c>
      <c r="AC385" s="142">
        <f>IF(NOT(ISBLANK(F385)),LOOKUP(F385,EWKNrListe,Übersicht!D$11:D$26),0)</f>
        <v>0</v>
      </c>
      <c r="AD385" s="142">
        <f>IF(AND(NOT(ISBLANK(G385)),ISNUMBER(H385)),LOOKUP(H385,WKNrListe,Übersicht!I$11:I$26),)</f>
        <v>0</v>
      </c>
      <c r="AE385" s="216" t="str">
        <f t="shared" si="10"/>
        <v/>
      </c>
      <c r="AF385" s="206" t="str">
        <f>IF(OR(ISBLANK(F385),
AND(
ISBLANK(E385),
NOT(ISNUMBER(E385))
)),
"",
IF(
E385&lt;=Schwierigkeitsstufen!J$3,
Schwierigkeitsstufen!K$3,
Schwierigkeitsstufen!K$2
))</f>
        <v/>
      </c>
    </row>
    <row r="386" spans="1:32" s="50" customFormat="1" ht="15" x14ac:dyDescent="0.2">
      <c r="A386" s="46"/>
      <c r="B386" s="46"/>
      <c r="C386" s="48"/>
      <c r="D386" s="48"/>
      <c r="E386" s="47"/>
      <c r="F386" s="48"/>
      <c r="G386" s="48"/>
      <c r="H386" s="170" t="str">
        <f>IF(ISBLANK(G386)," ",IF(LOOKUP(G386,MannschaftsNrListe,Mannschaften!B$4:B$53)&lt;&gt;0,LOOKUP(G386,MannschaftsNrListe,Mannschaften!B$4:B$53),""))</f>
        <v xml:space="preserve"> </v>
      </c>
      <c r="I386" s="48"/>
      <c r="J386" s="48"/>
      <c r="K386" s="48"/>
      <c r="L386" s="48"/>
      <c r="M386" s="48"/>
      <c r="N386" s="48"/>
      <c r="O386" s="48"/>
      <c r="P386" s="48"/>
      <c r="Q386" s="48"/>
      <c r="R386" s="48"/>
      <c r="S386" s="48"/>
      <c r="T386" s="48"/>
      <c r="U386" s="48"/>
      <c r="V386" s="48"/>
      <c r="W386" s="48"/>
      <c r="X386" s="48"/>
      <c r="Y386" s="48"/>
      <c r="Z386" s="48"/>
      <c r="AA386" s="49"/>
      <c r="AB386" s="142">
        <f t="shared" si="11"/>
        <v>0</v>
      </c>
      <c r="AC386" s="142">
        <f>IF(NOT(ISBLANK(F386)),LOOKUP(F386,EWKNrListe,Übersicht!D$11:D$26),0)</f>
        <v>0</v>
      </c>
      <c r="AD386" s="142">
        <f>IF(AND(NOT(ISBLANK(G386)),ISNUMBER(H386)),LOOKUP(H386,WKNrListe,Übersicht!I$11:I$26),)</f>
        <v>0</v>
      </c>
      <c r="AE386" s="216" t="str">
        <f t="shared" si="10"/>
        <v/>
      </c>
      <c r="AF386" s="206" t="str">
        <f>IF(OR(ISBLANK(F386),
AND(
ISBLANK(E386),
NOT(ISNUMBER(E386))
)),
"",
IF(
E386&lt;=Schwierigkeitsstufen!J$3,
Schwierigkeitsstufen!K$3,
Schwierigkeitsstufen!K$2
))</f>
        <v/>
      </c>
    </row>
    <row r="387" spans="1:32" s="50" customFormat="1" ht="15" x14ac:dyDescent="0.2">
      <c r="A387" s="46"/>
      <c r="B387" s="46"/>
      <c r="C387" s="48"/>
      <c r="D387" s="48"/>
      <c r="E387" s="47"/>
      <c r="F387" s="48"/>
      <c r="G387" s="48"/>
      <c r="H387" s="170" t="str">
        <f>IF(ISBLANK(G387)," ",IF(LOOKUP(G387,MannschaftsNrListe,Mannschaften!B$4:B$53)&lt;&gt;0,LOOKUP(G387,MannschaftsNrListe,Mannschaften!B$4:B$53),""))</f>
        <v xml:space="preserve"> </v>
      </c>
      <c r="I387" s="48"/>
      <c r="J387" s="48"/>
      <c r="K387" s="48"/>
      <c r="L387" s="48"/>
      <c r="M387" s="48"/>
      <c r="N387" s="48"/>
      <c r="O387" s="48"/>
      <c r="P387" s="48"/>
      <c r="Q387" s="48"/>
      <c r="R387" s="48"/>
      <c r="S387" s="48"/>
      <c r="T387" s="48"/>
      <c r="U387" s="48"/>
      <c r="V387" s="48"/>
      <c r="W387" s="48"/>
      <c r="X387" s="48"/>
      <c r="Y387" s="48"/>
      <c r="Z387" s="48"/>
      <c r="AA387" s="49"/>
      <c r="AB387" s="142">
        <f t="shared" si="11"/>
        <v>0</v>
      </c>
      <c r="AC387" s="142">
        <f>IF(NOT(ISBLANK(F387)),LOOKUP(F387,EWKNrListe,Übersicht!D$11:D$26),0)</f>
        <v>0</v>
      </c>
      <c r="AD387" s="142">
        <f>IF(AND(NOT(ISBLANK(G387)),ISNUMBER(H387)),LOOKUP(H387,WKNrListe,Übersicht!I$11:I$26),)</f>
        <v>0</v>
      </c>
      <c r="AE387" s="216" t="str">
        <f t="shared" si="10"/>
        <v/>
      </c>
      <c r="AF387" s="206" t="str">
        <f>IF(OR(ISBLANK(F387),
AND(
ISBLANK(E387),
NOT(ISNUMBER(E387))
)),
"",
IF(
E387&lt;=Schwierigkeitsstufen!J$3,
Schwierigkeitsstufen!K$3,
Schwierigkeitsstufen!K$2
))</f>
        <v/>
      </c>
    </row>
    <row r="388" spans="1:32" s="50" customFormat="1" ht="15" x14ac:dyDescent="0.2">
      <c r="A388" s="46"/>
      <c r="B388" s="46"/>
      <c r="C388" s="48"/>
      <c r="D388" s="48"/>
      <c r="E388" s="47"/>
      <c r="F388" s="48"/>
      <c r="G388" s="48"/>
      <c r="H388" s="170" t="str">
        <f>IF(ISBLANK(G388)," ",IF(LOOKUP(G388,MannschaftsNrListe,Mannschaften!B$4:B$53)&lt;&gt;0,LOOKUP(G388,MannschaftsNrListe,Mannschaften!B$4:B$53),""))</f>
        <v xml:space="preserve"> </v>
      </c>
      <c r="I388" s="48"/>
      <c r="J388" s="48"/>
      <c r="K388" s="48"/>
      <c r="L388" s="48"/>
      <c r="M388" s="48"/>
      <c r="N388" s="48"/>
      <c r="O388" s="48"/>
      <c r="P388" s="48"/>
      <c r="Q388" s="48"/>
      <c r="R388" s="48"/>
      <c r="S388" s="48"/>
      <c r="T388" s="48"/>
      <c r="U388" s="48"/>
      <c r="V388" s="48"/>
      <c r="W388" s="48"/>
      <c r="X388" s="48"/>
      <c r="Y388" s="48"/>
      <c r="Z388" s="48"/>
      <c r="AA388" s="49"/>
      <c r="AB388" s="142">
        <f t="shared" si="11"/>
        <v>0</v>
      </c>
      <c r="AC388" s="142">
        <f>IF(NOT(ISBLANK(F388)),LOOKUP(F388,EWKNrListe,Übersicht!D$11:D$26),0)</f>
        <v>0</v>
      </c>
      <c r="AD388" s="142">
        <f>IF(AND(NOT(ISBLANK(G388)),ISNUMBER(H388)),LOOKUP(H388,WKNrListe,Übersicht!I$11:I$26),)</f>
        <v>0</v>
      </c>
      <c r="AE388" s="216" t="str">
        <f t="shared" si="10"/>
        <v/>
      </c>
      <c r="AF388" s="206" t="str">
        <f>IF(OR(ISBLANK(F388),
AND(
ISBLANK(E388),
NOT(ISNUMBER(E388))
)),
"",
IF(
E388&lt;=Schwierigkeitsstufen!J$3,
Schwierigkeitsstufen!K$3,
Schwierigkeitsstufen!K$2
))</f>
        <v/>
      </c>
    </row>
    <row r="389" spans="1:32" s="50" customFormat="1" ht="15" x14ac:dyDescent="0.2">
      <c r="A389" s="46"/>
      <c r="B389" s="46"/>
      <c r="C389" s="48"/>
      <c r="D389" s="48"/>
      <c r="E389" s="47"/>
      <c r="F389" s="48"/>
      <c r="G389" s="48"/>
      <c r="H389" s="170" t="str">
        <f>IF(ISBLANK(G389)," ",IF(LOOKUP(G389,MannschaftsNrListe,Mannschaften!B$4:B$53)&lt;&gt;0,LOOKUP(G389,MannschaftsNrListe,Mannschaften!B$4:B$53),""))</f>
        <v xml:space="preserve"> </v>
      </c>
      <c r="I389" s="48"/>
      <c r="J389" s="48"/>
      <c r="K389" s="48"/>
      <c r="L389" s="48"/>
      <c r="M389" s="48"/>
      <c r="N389" s="48"/>
      <c r="O389" s="48"/>
      <c r="P389" s="48"/>
      <c r="Q389" s="48"/>
      <c r="R389" s="48"/>
      <c r="S389" s="48"/>
      <c r="T389" s="48"/>
      <c r="U389" s="48"/>
      <c r="V389" s="48"/>
      <c r="W389" s="48"/>
      <c r="X389" s="48"/>
      <c r="Y389" s="48"/>
      <c r="Z389" s="48"/>
      <c r="AA389" s="49"/>
      <c r="AB389" s="142">
        <f t="shared" si="11"/>
        <v>0</v>
      </c>
      <c r="AC389" s="142">
        <f>IF(NOT(ISBLANK(F389)),LOOKUP(F389,EWKNrListe,Übersicht!D$11:D$26),0)</f>
        <v>0</v>
      </c>
      <c r="AD389" s="142">
        <f>IF(AND(NOT(ISBLANK(G389)),ISNUMBER(H389)),LOOKUP(H389,WKNrListe,Übersicht!I$11:I$26),)</f>
        <v>0</v>
      </c>
      <c r="AE389" s="216" t="str">
        <f t="shared" si="10"/>
        <v/>
      </c>
      <c r="AF389" s="206" t="str">
        <f>IF(OR(ISBLANK(F389),
AND(
ISBLANK(E389),
NOT(ISNUMBER(E389))
)),
"",
IF(
E389&lt;=Schwierigkeitsstufen!J$3,
Schwierigkeitsstufen!K$3,
Schwierigkeitsstufen!K$2
))</f>
        <v/>
      </c>
    </row>
    <row r="390" spans="1:32" s="50" customFormat="1" ht="15" x14ac:dyDescent="0.2">
      <c r="A390" s="46"/>
      <c r="B390" s="46"/>
      <c r="C390" s="48"/>
      <c r="D390" s="48"/>
      <c r="E390" s="47"/>
      <c r="F390" s="48"/>
      <c r="G390" s="48"/>
      <c r="H390" s="170" t="str">
        <f>IF(ISBLANK(G390)," ",IF(LOOKUP(G390,MannschaftsNrListe,Mannschaften!B$4:B$53)&lt;&gt;0,LOOKUP(G390,MannschaftsNrListe,Mannschaften!B$4:B$53),""))</f>
        <v xml:space="preserve"> </v>
      </c>
      <c r="I390" s="48"/>
      <c r="J390" s="48"/>
      <c r="K390" s="48"/>
      <c r="L390" s="48"/>
      <c r="M390" s="48"/>
      <c r="N390" s="48"/>
      <c r="O390" s="48"/>
      <c r="P390" s="48"/>
      <c r="Q390" s="48"/>
      <c r="R390" s="48"/>
      <c r="S390" s="48"/>
      <c r="T390" s="48"/>
      <c r="U390" s="48"/>
      <c r="V390" s="48"/>
      <c r="W390" s="48"/>
      <c r="X390" s="48"/>
      <c r="Y390" s="48"/>
      <c r="Z390" s="48"/>
      <c r="AA390" s="49"/>
      <c r="AB390" s="142">
        <f t="shared" si="11"/>
        <v>0</v>
      </c>
      <c r="AC390" s="142">
        <f>IF(NOT(ISBLANK(F390)),LOOKUP(F390,EWKNrListe,Übersicht!D$11:D$26),0)</f>
        <v>0</v>
      </c>
      <c r="AD390" s="142">
        <f>IF(AND(NOT(ISBLANK(G390)),ISNUMBER(H390)),LOOKUP(H390,WKNrListe,Übersicht!I$11:I$26),)</f>
        <v>0</v>
      </c>
      <c r="AE390" s="216" t="str">
        <f t="shared" si="10"/>
        <v/>
      </c>
      <c r="AF390" s="206" t="str">
        <f>IF(OR(ISBLANK(F390),
AND(
ISBLANK(E390),
NOT(ISNUMBER(E390))
)),
"",
IF(
E390&lt;=Schwierigkeitsstufen!J$3,
Schwierigkeitsstufen!K$3,
Schwierigkeitsstufen!K$2
))</f>
        <v/>
      </c>
    </row>
    <row r="391" spans="1:32" s="50" customFormat="1" ht="15" x14ac:dyDescent="0.2">
      <c r="A391" s="46"/>
      <c r="B391" s="46"/>
      <c r="C391" s="48"/>
      <c r="D391" s="48"/>
      <c r="E391" s="47"/>
      <c r="F391" s="48"/>
      <c r="G391" s="48"/>
      <c r="H391" s="170" t="str">
        <f>IF(ISBLANK(G391)," ",IF(LOOKUP(G391,MannschaftsNrListe,Mannschaften!B$4:B$53)&lt;&gt;0,LOOKUP(G391,MannschaftsNrListe,Mannschaften!B$4:B$53),""))</f>
        <v xml:space="preserve"> </v>
      </c>
      <c r="I391" s="48"/>
      <c r="J391" s="48"/>
      <c r="K391" s="48"/>
      <c r="L391" s="48"/>
      <c r="M391" s="48"/>
      <c r="N391" s="48"/>
      <c r="O391" s="48"/>
      <c r="P391" s="48"/>
      <c r="Q391" s="48"/>
      <c r="R391" s="48"/>
      <c r="S391" s="48"/>
      <c r="T391" s="48"/>
      <c r="U391" s="48"/>
      <c r="V391" s="48"/>
      <c r="W391" s="48"/>
      <c r="X391" s="48"/>
      <c r="Y391" s="48"/>
      <c r="Z391" s="48"/>
      <c r="AA391" s="49"/>
      <c r="AB391" s="142">
        <f t="shared" si="11"/>
        <v>0</v>
      </c>
      <c r="AC391" s="142">
        <f>IF(NOT(ISBLANK(F391)),LOOKUP(F391,EWKNrListe,Übersicht!D$11:D$26),0)</f>
        <v>0</v>
      </c>
      <c r="AD391" s="142">
        <f>IF(AND(NOT(ISBLANK(G391)),ISNUMBER(H391)),LOOKUP(H391,WKNrListe,Übersicht!I$11:I$26),)</f>
        <v>0</v>
      </c>
      <c r="AE391" s="216" t="str">
        <f t="shared" ref="AE391:AE454" si="12">IF(
 AND(
  OR(
   ISTEXT(A391),
   ISTEXT(B391),NOT(ISBLANK(D391)),
   NOT(ISBLANK(E391)),
   NOT(ISBLANK(F391)),
   NOT(ISBLANK(G391))
  ),
  OR(
   ISBLANK(A391),
   ISBLANK(B391),
   ISBLANK(E391),ISBLANK(D391),
   AND(
    ISBLANK(F391),
    ISBLANK(G391)
    ),
  AC391&gt;AB391
  )
 ),
 "unvollständig",
 IF(
  AND(
   NOT(
    ISBLANK(G391)
    ),
   NOT(ISNUMBER(H391))
  ),
  "Seite Mannschaften ausfüllen!",
  ""
 )
)</f>
        <v/>
      </c>
      <c r="AF391" s="206" t="str">
        <f>IF(OR(ISBLANK(F391),
AND(
ISBLANK(E391),
NOT(ISNUMBER(E391))
)),
"",
IF(
E391&lt;=Schwierigkeitsstufen!J$3,
Schwierigkeitsstufen!K$3,
Schwierigkeitsstufen!K$2
))</f>
        <v/>
      </c>
    </row>
    <row r="392" spans="1:32" s="50" customFormat="1" ht="15" x14ac:dyDescent="0.2">
      <c r="A392" s="46"/>
      <c r="B392" s="46"/>
      <c r="C392" s="48"/>
      <c r="D392" s="48"/>
      <c r="E392" s="47"/>
      <c r="F392" s="48"/>
      <c r="G392" s="48"/>
      <c r="H392" s="170" t="str">
        <f>IF(ISBLANK(G392)," ",IF(LOOKUP(G392,MannschaftsNrListe,Mannschaften!B$4:B$53)&lt;&gt;0,LOOKUP(G392,MannschaftsNrListe,Mannschaften!B$4:B$53),""))</f>
        <v xml:space="preserve"> </v>
      </c>
      <c r="I392" s="48"/>
      <c r="J392" s="48"/>
      <c r="K392" s="48"/>
      <c r="L392" s="48"/>
      <c r="M392" s="48"/>
      <c r="N392" s="48"/>
      <c r="O392" s="48"/>
      <c r="P392" s="48"/>
      <c r="Q392" s="48"/>
      <c r="R392" s="48"/>
      <c r="S392" s="48"/>
      <c r="T392" s="48"/>
      <c r="U392" s="48"/>
      <c r="V392" s="48"/>
      <c r="W392" s="48"/>
      <c r="X392" s="48"/>
      <c r="Y392" s="48"/>
      <c r="Z392" s="48"/>
      <c r="AA392" s="49"/>
      <c r="AB392" s="142">
        <f t="shared" si="11"/>
        <v>0</v>
      </c>
      <c r="AC392" s="142">
        <f>IF(NOT(ISBLANK(F392)),LOOKUP(F392,EWKNrListe,Übersicht!D$11:D$26),0)</f>
        <v>0</v>
      </c>
      <c r="AD392" s="142">
        <f>IF(AND(NOT(ISBLANK(G392)),ISNUMBER(H392)),LOOKUP(H392,WKNrListe,Übersicht!I$11:I$26),)</f>
        <v>0</v>
      </c>
      <c r="AE392" s="216" t="str">
        <f t="shared" si="12"/>
        <v/>
      </c>
      <c r="AF392" s="206" t="str">
        <f>IF(OR(ISBLANK(F392),
AND(
ISBLANK(E392),
NOT(ISNUMBER(E392))
)),
"",
IF(
E392&lt;=Schwierigkeitsstufen!J$3,
Schwierigkeitsstufen!K$3,
Schwierigkeitsstufen!K$2
))</f>
        <v/>
      </c>
    </row>
    <row r="393" spans="1:32" s="50" customFormat="1" ht="15" x14ac:dyDescent="0.2">
      <c r="A393" s="46"/>
      <c r="B393" s="46"/>
      <c r="C393" s="48"/>
      <c r="D393" s="48"/>
      <c r="E393" s="47"/>
      <c r="F393" s="48"/>
      <c r="G393" s="48"/>
      <c r="H393" s="170" t="str">
        <f>IF(ISBLANK(G393)," ",IF(LOOKUP(G393,MannschaftsNrListe,Mannschaften!B$4:B$53)&lt;&gt;0,LOOKUP(G393,MannschaftsNrListe,Mannschaften!B$4:B$53),""))</f>
        <v xml:space="preserve"> </v>
      </c>
      <c r="I393" s="48"/>
      <c r="J393" s="48"/>
      <c r="K393" s="48"/>
      <c r="L393" s="48"/>
      <c r="M393" s="48"/>
      <c r="N393" s="48"/>
      <c r="O393" s="48"/>
      <c r="P393" s="48"/>
      <c r="Q393" s="48"/>
      <c r="R393" s="48"/>
      <c r="S393" s="48"/>
      <c r="T393" s="48"/>
      <c r="U393" s="48"/>
      <c r="V393" s="48"/>
      <c r="W393" s="48"/>
      <c r="X393" s="48"/>
      <c r="Y393" s="48"/>
      <c r="Z393" s="48"/>
      <c r="AA393" s="49"/>
      <c r="AB393" s="142">
        <f t="shared" si="11"/>
        <v>0</v>
      </c>
      <c r="AC393" s="142">
        <f>IF(NOT(ISBLANK(F393)),LOOKUP(F393,EWKNrListe,Übersicht!D$11:D$26),0)</f>
        <v>0</v>
      </c>
      <c r="AD393" s="142">
        <f>IF(AND(NOT(ISBLANK(G393)),ISNUMBER(H393)),LOOKUP(H393,WKNrListe,Übersicht!I$11:I$26),)</f>
        <v>0</v>
      </c>
      <c r="AE393" s="216" t="str">
        <f t="shared" si="12"/>
        <v/>
      </c>
      <c r="AF393" s="206" t="str">
        <f>IF(OR(ISBLANK(F393),
AND(
ISBLANK(E393),
NOT(ISNUMBER(E393))
)),
"",
IF(
E393&lt;=Schwierigkeitsstufen!J$3,
Schwierigkeitsstufen!K$3,
Schwierigkeitsstufen!K$2
))</f>
        <v/>
      </c>
    </row>
    <row r="394" spans="1:32" s="50" customFormat="1" ht="15" x14ac:dyDescent="0.2">
      <c r="A394" s="46"/>
      <c r="B394" s="46"/>
      <c r="C394" s="48"/>
      <c r="D394" s="48"/>
      <c r="E394" s="47"/>
      <c r="F394" s="48"/>
      <c r="G394" s="48"/>
      <c r="H394" s="170" t="str">
        <f>IF(ISBLANK(G394)," ",IF(LOOKUP(G394,MannschaftsNrListe,Mannschaften!B$4:B$53)&lt;&gt;0,LOOKUP(G394,MannschaftsNrListe,Mannschaften!B$4:B$53),""))</f>
        <v xml:space="preserve"> </v>
      </c>
      <c r="I394" s="48"/>
      <c r="J394" s="48"/>
      <c r="K394" s="48"/>
      <c r="L394" s="48"/>
      <c r="M394" s="48"/>
      <c r="N394" s="48"/>
      <c r="O394" s="48"/>
      <c r="P394" s="48"/>
      <c r="Q394" s="48"/>
      <c r="R394" s="48"/>
      <c r="S394" s="48"/>
      <c r="T394" s="48"/>
      <c r="U394" s="48"/>
      <c r="V394" s="48"/>
      <c r="W394" s="48"/>
      <c r="X394" s="48"/>
      <c r="Y394" s="48"/>
      <c r="Z394" s="48"/>
      <c r="AA394" s="49"/>
      <c r="AB394" s="142">
        <f t="shared" ref="AB394:AB457" si="13">COUNTIF(I394:Z394,"&gt;''")</f>
        <v>0</v>
      </c>
      <c r="AC394" s="142">
        <f>IF(NOT(ISBLANK(F394)),LOOKUP(F394,EWKNrListe,Übersicht!D$11:D$26),0)</f>
        <v>0</v>
      </c>
      <c r="AD394" s="142">
        <f>IF(AND(NOT(ISBLANK(G394)),ISNUMBER(H394)),LOOKUP(H394,WKNrListe,Übersicht!I$11:I$26),)</f>
        <v>0</v>
      </c>
      <c r="AE394" s="216" t="str">
        <f t="shared" si="12"/>
        <v/>
      </c>
      <c r="AF394" s="206" t="str">
        <f>IF(OR(ISBLANK(F394),
AND(
ISBLANK(E394),
NOT(ISNUMBER(E394))
)),
"",
IF(
E394&lt;=Schwierigkeitsstufen!J$3,
Schwierigkeitsstufen!K$3,
Schwierigkeitsstufen!K$2
))</f>
        <v/>
      </c>
    </row>
    <row r="395" spans="1:32" s="50" customFormat="1" ht="15" x14ac:dyDescent="0.2">
      <c r="A395" s="46"/>
      <c r="B395" s="46"/>
      <c r="C395" s="48"/>
      <c r="D395" s="48"/>
      <c r="E395" s="47"/>
      <c r="F395" s="48"/>
      <c r="G395" s="48"/>
      <c r="H395" s="170" t="str">
        <f>IF(ISBLANK(G395)," ",IF(LOOKUP(G395,MannschaftsNrListe,Mannschaften!B$4:B$53)&lt;&gt;0,LOOKUP(G395,MannschaftsNrListe,Mannschaften!B$4:B$53),""))</f>
        <v xml:space="preserve"> </v>
      </c>
      <c r="I395" s="48"/>
      <c r="J395" s="48"/>
      <c r="K395" s="48"/>
      <c r="L395" s="48"/>
      <c r="M395" s="48"/>
      <c r="N395" s="48"/>
      <c r="O395" s="48"/>
      <c r="P395" s="48"/>
      <c r="Q395" s="48"/>
      <c r="R395" s="48"/>
      <c r="S395" s="48"/>
      <c r="T395" s="48"/>
      <c r="U395" s="48"/>
      <c r="V395" s="48"/>
      <c r="W395" s="48"/>
      <c r="X395" s="48"/>
      <c r="Y395" s="48"/>
      <c r="Z395" s="48"/>
      <c r="AA395" s="49"/>
      <c r="AB395" s="142">
        <f t="shared" si="13"/>
        <v>0</v>
      </c>
      <c r="AC395" s="142">
        <f>IF(NOT(ISBLANK(F395)),LOOKUP(F395,EWKNrListe,Übersicht!D$11:D$26),0)</f>
        <v>0</v>
      </c>
      <c r="AD395" s="142">
        <f>IF(AND(NOT(ISBLANK(G395)),ISNUMBER(H395)),LOOKUP(H395,WKNrListe,Übersicht!I$11:I$26),)</f>
        <v>0</v>
      </c>
      <c r="AE395" s="216" t="str">
        <f t="shared" si="12"/>
        <v/>
      </c>
      <c r="AF395" s="206" t="str">
        <f>IF(OR(ISBLANK(F395),
AND(
ISBLANK(E395),
NOT(ISNUMBER(E395))
)),
"",
IF(
E395&lt;=Schwierigkeitsstufen!J$3,
Schwierigkeitsstufen!K$3,
Schwierigkeitsstufen!K$2
))</f>
        <v/>
      </c>
    </row>
    <row r="396" spans="1:32" s="50" customFormat="1" ht="15" x14ac:dyDescent="0.2">
      <c r="A396" s="46"/>
      <c r="B396" s="46"/>
      <c r="C396" s="48"/>
      <c r="D396" s="48"/>
      <c r="E396" s="47"/>
      <c r="F396" s="48"/>
      <c r="G396" s="48"/>
      <c r="H396" s="170" t="str">
        <f>IF(ISBLANK(G396)," ",IF(LOOKUP(G396,MannschaftsNrListe,Mannschaften!B$4:B$53)&lt;&gt;0,LOOKUP(G396,MannschaftsNrListe,Mannschaften!B$4:B$53),""))</f>
        <v xml:space="preserve"> </v>
      </c>
      <c r="I396" s="48"/>
      <c r="J396" s="48"/>
      <c r="K396" s="48"/>
      <c r="L396" s="48"/>
      <c r="M396" s="48"/>
      <c r="N396" s="48"/>
      <c r="O396" s="48"/>
      <c r="P396" s="48"/>
      <c r="Q396" s="48"/>
      <c r="R396" s="48"/>
      <c r="S396" s="48"/>
      <c r="T396" s="48"/>
      <c r="U396" s="48"/>
      <c r="V396" s="48"/>
      <c r="W396" s="48"/>
      <c r="X396" s="48"/>
      <c r="Y396" s="48"/>
      <c r="Z396" s="48"/>
      <c r="AA396" s="49"/>
      <c r="AB396" s="142">
        <f t="shared" si="13"/>
        <v>0</v>
      </c>
      <c r="AC396" s="142">
        <f>IF(NOT(ISBLANK(F396)),LOOKUP(F396,EWKNrListe,Übersicht!D$11:D$26),0)</f>
        <v>0</v>
      </c>
      <c r="AD396" s="142">
        <f>IF(AND(NOT(ISBLANK(G396)),ISNUMBER(H396)),LOOKUP(H396,WKNrListe,Übersicht!I$11:I$26),)</f>
        <v>0</v>
      </c>
      <c r="AE396" s="216" t="str">
        <f t="shared" si="12"/>
        <v/>
      </c>
      <c r="AF396" s="206" t="str">
        <f>IF(OR(ISBLANK(F396),
AND(
ISBLANK(E396),
NOT(ISNUMBER(E396))
)),
"",
IF(
E396&lt;=Schwierigkeitsstufen!J$3,
Schwierigkeitsstufen!K$3,
Schwierigkeitsstufen!K$2
))</f>
        <v/>
      </c>
    </row>
    <row r="397" spans="1:32" s="50" customFormat="1" ht="15" x14ac:dyDescent="0.2">
      <c r="A397" s="46"/>
      <c r="B397" s="46"/>
      <c r="C397" s="48"/>
      <c r="D397" s="48"/>
      <c r="E397" s="47"/>
      <c r="F397" s="48"/>
      <c r="G397" s="48"/>
      <c r="H397" s="170" t="str">
        <f>IF(ISBLANK(G397)," ",IF(LOOKUP(G397,MannschaftsNrListe,Mannschaften!B$4:B$53)&lt;&gt;0,LOOKUP(G397,MannschaftsNrListe,Mannschaften!B$4:B$53),""))</f>
        <v xml:space="preserve"> </v>
      </c>
      <c r="I397" s="48"/>
      <c r="J397" s="48"/>
      <c r="K397" s="48"/>
      <c r="L397" s="48"/>
      <c r="M397" s="48"/>
      <c r="N397" s="48"/>
      <c r="O397" s="48"/>
      <c r="P397" s="48"/>
      <c r="Q397" s="48"/>
      <c r="R397" s="48"/>
      <c r="S397" s="48"/>
      <c r="T397" s="48"/>
      <c r="U397" s="48"/>
      <c r="V397" s="48"/>
      <c r="W397" s="48"/>
      <c r="X397" s="48"/>
      <c r="Y397" s="48"/>
      <c r="Z397" s="48"/>
      <c r="AA397" s="49"/>
      <c r="AB397" s="142">
        <f t="shared" si="13"/>
        <v>0</v>
      </c>
      <c r="AC397" s="142">
        <f>IF(NOT(ISBLANK(F397)),LOOKUP(F397,EWKNrListe,Übersicht!D$11:D$26),0)</f>
        <v>0</v>
      </c>
      <c r="AD397" s="142">
        <f>IF(AND(NOT(ISBLANK(G397)),ISNUMBER(H397)),LOOKUP(H397,WKNrListe,Übersicht!I$11:I$26),)</f>
        <v>0</v>
      </c>
      <c r="AE397" s="216" t="str">
        <f t="shared" si="12"/>
        <v/>
      </c>
      <c r="AF397" s="206" t="str">
        <f>IF(OR(ISBLANK(F397),
AND(
ISBLANK(E397),
NOT(ISNUMBER(E397))
)),
"",
IF(
E397&lt;=Schwierigkeitsstufen!J$3,
Schwierigkeitsstufen!K$3,
Schwierigkeitsstufen!K$2
))</f>
        <v/>
      </c>
    </row>
    <row r="398" spans="1:32" s="50" customFormat="1" ht="15" x14ac:dyDescent="0.2">
      <c r="A398" s="46"/>
      <c r="B398" s="46"/>
      <c r="C398" s="48"/>
      <c r="D398" s="48"/>
      <c r="E398" s="47"/>
      <c r="F398" s="48"/>
      <c r="G398" s="48"/>
      <c r="H398" s="170" t="str">
        <f>IF(ISBLANK(G398)," ",IF(LOOKUP(G398,MannschaftsNrListe,Mannschaften!B$4:B$53)&lt;&gt;0,LOOKUP(G398,MannschaftsNrListe,Mannschaften!B$4:B$53),""))</f>
        <v xml:space="preserve"> </v>
      </c>
      <c r="I398" s="48"/>
      <c r="J398" s="48"/>
      <c r="K398" s="48"/>
      <c r="L398" s="48"/>
      <c r="M398" s="48"/>
      <c r="N398" s="48"/>
      <c r="O398" s="48"/>
      <c r="P398" s="48"/>
      <c r="Q398" s="48"/>
      <c r="R398" s="48"/>
      <c r="S398" s="48"/>
      <c r="T398" s="48"/>
      <c r="U398" s="48"/>
      <c r="V398" s="48"/>
      <c r="W398" s="48"/>
      <c r="X398" s="48"/>
      <c r="Y398" s="48"/>
      <c r="Z398" s="48"/>
      <c r="AA398" s="49"/>
      <c r="AB398" s="142">
        <f t="shared" si="13"/>
        <v>0</v>
      </c>
      <c r="AC398" s="142">
        <f>IF(NOT(ISBLANK(F398)),LOOKUP(F398,EWKNrListe,Übersicht!D$11:D$26),0)</f>
        <v>0</v>
      </c>
      <c r="AD398" s="142">
        <f>IF(AND(NOT(ISBLANK(G398)),ISNUMBER(H398)),LOOKUP(H398,WKNrListe,Übersicht!I$11:I$26),)</f>
        <v>0</v>
      </c>
      <c r="AE398" s="216" t="str">
        <f t="shared" si="12"/>
        <v/>
      </c>
      <c r="AF398" s="206" t="str">
        <f>IF(OR(ISBLANK(F398),
AND(
ISBLANK(E398),
NOT(ISNUMBER(E398))
)),
"",
IF(
E398&lt;=Schwierigkeitsstufen!J$3,
Schwierigkeitsstufen!K$3,
Schwierigkeitsstufen!K$2
))</f>
        <v/>
      </c>
    </row>
    <row r="399" spans="1:32" s="50" customFormat="1" ht="15" x14ac:dyDescent="0.2">
      <c r="A399" s="46"/>
      <c r="B399" s="46"/>
      <c r="C399" s="48"/>
      <c r="D399" s="48"/>
      <c r="E399" s="47"/>
      <c r="F399" s="48"/>
      <c r="G399" s="48"/>
      <c r="H399" s="170" t="str">
        <f>IF(ISBLANK(G399)," ",IF(LOOKUP(G399,MannschaftsNrListe,Mannschaften!B$4:B$53)&lt;&gt;0,LOOKUP(G399,MannschaftsNrListe,Mannschaften!B$4:B$53),""))</f>
        <v xml:space="preserve"> </v>
      </c>
      <c r="I399" s="48"/>
      <c r="J399" s="48"/>
      <c r="K399" s="48"/>
      <c r="L399" s="48"/>
      <c r="M399" s="48"/>
      <c r="N399" s="48"/>
      <c r="O399" s="48"/>
      <c r="P399" s="48"/>
      <c r="Q399" s="48"/>
      <c r="R399" s="48"/>
      <c r="S399" s="48"/>
      <c r="T399" s="48"/>
      <c r="U399" s="48"/>
      <c r="V399" s="48"/>
      <c r="W399" s="48"/>
      <c r="X399" s="48"/>
      <c r="Y399" s="48"/>
      <c r="Z399" s="48"/>
      <c r="AA399" s="49"/>
      <c r="AB399" s="142">
        <f t="shared" si="13"/>
        <v>0</v>
      </c>
      <c r="AC399" s="142">
        <f>IF(NOT(ISBLANK(F399)),LOOKUP(F399,EWKNrListe,Übersicht!D$11:D$26),0)</f>
        <v>0</v>
      </c>
      <c r="AD399" s="142">
        <f>IF(AND(NOT(ISBLANK(G399)),ISNUMBER(H399)),LOOKUP(H399,WKNrListe,Übersicht!I$11:I$26),)</f>
        <v>0</v>
      </c>
      <c r="AE399" s="216" t="str">
        <f t="shared" si="12"/>
        <v/>
      </c>
      <c r="AF399" s="206" t="str">
        <f>IF(OR(ISBLANK(F399),
AND(
ISBLANK(E399),
NOT(ISNUMBER(E399))
)),
"",
IF(
E399&lt;=Schwierigkeitsstufen!J$3,
Schwierigkeitsstufen!K$3,
Schwierigkeitsstufen!K$2
))</f>
        <v/>
      </c>
    </row>
    <row r="400" spans="1:32" s="50" customFormat="1" ht="15" x14ac:dyDescent="0.2">
      <c r="A400" s="46"/>
      <c r="B400" s="46"/>
      <c r="C400" s="48"/>
      <c r="D400" s="48"/>
      <c r="E400" s="47"/>
      <c r="F400" s="48"/>
      <c r="G400" s="48"/>
      <c r="H400" s="170" t="str">
        <f>IF(ISBLANK(G400)," ",IF(LOOKUP(G400,MannschaftsNrListe,Mannschaften!B$4:B$53)&lt;&gt;0,LOOKUP(G400,MannschaftsNrListe,Mannschaften!B$4:B$53),""))</f>
        <v xml:space="preserve"> </v>
      </c>
      <c r="I400" s="48"/>
      <c r="J400" s="48"/>
      <c r="K400" s="48"/>
      <c r="L400" s="48"/>
      <c r="M400" s="48"/>
      <c r="N400" s="48"/>
      <c r="O400" s="48"/>
      <c r="P400" s="48"/>
      <c r="Q400" s="48"/>
      <c r="R400" s="48"/>
      <c r="S400" s="48"/>
      <c r="T400" s="48"/>
      <c r="U400" s="48"/>
      <c r="V400" s="48"/>
      <c r="W400" s="48"/>
      <c r="X400" s="48"/>
      <c r="Y400" s="48"/>
      <c r="Z400" s="48"/>
      <c r="AA400" s="49"/>
      <c r="AB400" s="142">
        <f t="shared" si="13"/>
        <v>0</v>
      </c>
      <c r="AC400" s="142">
        <f>IF(NOT(ISBLANK(F400)),LOOKUP(F400,EWKNrListe,Übersicht!D$11:D$26),0)</f>
        <v>0</v>
      </c>
      <c r="AD400" s="142">
        <f>IF(AND(NOT(ISBLANK(G400)),ISNUMBER(H400)),LOOKUP(H400,WKNrListe,Übersicht!I$11:I$26),)</f>
        <v>0</v>
      </c>
      <c r="AE400" s="216" t="str">
        <f t="shared" si="12"/>
        <v/>
      </c>
      <c r="AF400" s="206" t="str">
        <f>IF(OR(ISBLANK(F400),
AND(
ISBLANK(E400),
NOT(ISNUMBER(E400))
)),
"",
IF(
E400&lt;=Schwierigkeitsstufen!J$3,
Schwierigkeitsstufen!K$3,
Schwierigkeitsstufen!K$2
))</f>
        <v/>
      </c>
    </row>
    <row r="401" spans="1:32" s="50" customFormat="1" ht="15" x14ac:dyDescent="0.2">
      <c r="A401" s="46"/>
      <c r="B401" s="46"/>
      <c r="C401" s="48"/>
      <c r="D401" s="48"/>
      <c r="E401" s="47"/>
      <c r="F401" s="48"/>
      <c r="G401" s="48"/>
      <c r="H401" s="170" t="str">
        <f>IF(ISBLANK(G401)," ",IF(LOOKUP(G401,MannschaftsNrListe,Mannschaften!B$4:B$53)&lt;&gt;0,LOOKUP(G401,MannschaftsNrListe,Mannschaften!B$4:B$53),""))</f>
        <v xml:space="preserve"> </v>
      </c>
      <c r="I401" s="48"/>
      <c r="J401" s="48"/>
      <c r="K401" s="48"/>
      <c r="L401" s="48"/>
      <c r="M401" s="48"/>
      <c r="N401" s="48"/>
      <c r="O401" s="48"/>
      <c r="P401" s="48"/>
      <c r="Q401" s="48"/>
      <c r="R401" s="48"/>
      <c r="S401" s="48"/>
      <c r="T401" s="48"/>
      <c r="U401" s="48"/>
      <c r="V401" s="48"/>
      <c r="W401" s="48"/>
      <c r="X401" s="48"/>
      <c r="Y401" s="48"/>
      <c r="Z401" s="48"/>
      <c r="AA401" s="49"/>
      <c r="AB401" s="142">
        <f t="shared" si="13"/>
        <v>0</v>
      </c>
      <c r="AC401" s="142">
        <f>IF(NOT(ISBLANK(F401)),LOOKUP(F401,EWKNrListe,Übersicht!D$11:D$26),0)</f>
        <v>0</v>
      </c>
      <c r="AD401" s="142">
        <f>IF(AND(NOT(ISBLANK(G401)),ISNUMBER(H401)),LOOKUP(H401,WKNrListe,Übersicht!I$11:I$26),)</f>
        <v>0</v>
      </c>
      <c r="AE401" s="216" t="str">
        <f t="shared" si="12"/>
        <v/>
      </c>
      <c r="AF401" s="206" t="str">
        <f>IF(OR(ISBLANK(F401),
AND(
ISBLANK(E401),
NOT(ISNUMBER(E401))
)),
"",
IF(
E401&lt;=Schwierigkeitsstufen!J$3,
Schwierigkeitsstufen!K$3,
Schwierigkeitsstufen!K$2
))</f>
        <v/>
      </c>
    </row>
    <row r="402" spans="1:32" s="50" customFormat="1" ht="15" x14ac:dyDescent="0.2">
      <c r="A402" s="46"/>
      <c r="B402" s="46"/>
      <c r="C402" s="48"/>
      <c r="D402" s="48"/>
      <c r="E402" s="47"/>
      <c r="F402" s="48"/>
      <c r="G402" s="48"/>
      <c r="H402" s="170" t="str">
        <f>IF(ISBLANK(G402)," ",IF(LOOKUP(G402,MannschaftsNrListe,Mannschaften!B$4:B$53)&lt;&gt;0,LOOKUP(G402,MannschaftsNrListe,Mannschaften!B$4:B$53),""))</f>
        <v xml:space="preserve"> </v>
      </c>
      <c r="I402" s="48"/>
      <c r="J402" s="48"/>
      <c r="K402" s="48"/>
      <c r="L402" s="48"/>
      <c r="M402" s="48"/>
      <c r="N402" s="48"/>
      <c r="O402" s="48"/>
      <c r="P402" s="48"/>
      <c r="Q402" s="48"/>
      <c r="R402" s="48"/>
      <c r="S402" s="48"/>
      <c r="T402" s="48"/>
      <c r="U402" s="48"/>
      <c r="V402" s="48"/>
      <c r="W402" s="48"/>
      <c r="X402" s="48"/>
      <c r="Y402" s="48"/>
      <c r="Z402" s="48"/>
      <c r="AA402" s="49"/>
      <c r="AB402" s="142">
        <f t="shared" si="13"/>
        <v>0</v>
      </c>
      <c r="AC402" s="142">
        <f>IF(NOT(ISBLANK(F402)),LOOKUP(F402,EWKNrListe,Übersicht!D$11:D$26),0)</f>
        <v>0</v>
      </c>
      <c r="AD402" s="142">
        <f>IF(AND(NOT(ISBLANK(G402)),ISNUMBER(H402)),LOOKUP(H402,WKNrListe,Übersicht!I$11:I$26),)</f>
        <v>0</v>
      </c>
      <c r="AE402" s="216" t="str">
        <f t="shared" si="12"/>
        <v/>
      </c>
      <c r="AF402" s="206" t="str">
        <f>IF(OR(ISBLANK(F402),
AND(
ISBLANK(E402),
NOT(ISNUMBER(E402))
)),
"",
IF(
E402&lt;=Schwierigkeitsstufen!J$3,
Schwierigkeitsstufen!K$3,
Schwierigkeitsstufen!K$2
))</f>
        <v/>
      </c>
    </row>
    <row r="403" spans="1:32" s="50" customFormat="1" ht="15" x14ac:dyDescent="0.2">
      <c r="A403" s="46"/>
      <c r="B403" s="46"/>
      <c r="C403" s="48"/>
      <c r="D403" s="48"/>
      <c r="E403" s="47"/>
      <c r="F403" s="48"/>
      <c r="G403" s="48"/>
      <c r="H403" s="170" t="str">
        <f>IF(ISBLANK(G403)," ",IF(LOOKUP(G403,MannschaftsNrListe,Mannschaften!B$4:B$53)&lt;&gt;0,LOOKUP(G403,MannschaftsNrListe,Mannschaften!B$4:B$53),""))</f>
        <v xml:space="preserve"> </v>
      </c>
      <c r="I403" s="48"/>
      <c r="J403" s="48"/>
      <c r="K403" s="48"/>
      <c r="L403" s="48"/>
      <c r="M403" s="48"/>
      <c r="N403" s="48"/>
      <c r="O403" s="48"/>
      <c r="P403" s="48"/>
      <c r="Q403" s="48"/>
      <c r="R403" s="48"/>
      <c r="S403" s="48"/>
      <c r="T403" s="48"/>
      <c r="U403" s="48"/>
      <c r="V403" s="48"/>
      <c r="W403" s="48"/>
      <c r="X403" s="48"/>
      <c r="Y403" s="48"/>
      <c r="Z403" s="48"/>
      <c r="AA403" s="49"/>
      <c r="AB403" s="142">
        <f t="shared" si="13"/>
        <v>0</v>
      </c>
      <c r="AC403" s="142">
        <f>IF(NOT(ISBLANK(F403)),LOOKUP(F403,EWKNrListe,Übersicht!D$11:D$26),0)</f>
        <v>0</v>
      </c>
      <c r="AD403" s="142">
        <f>IF(AND(NOT(ISBLANK(G403)),ISNUMBER(H403)),LOOKUP(H403,WKNrListe,Übersicht!I$11:I$26),)</f>
        <v>0</v>
      </c>
      <c r="AE403" s="216" t="str">
        <f t="shared" si="12"/>
        <v/>
      </c>
      <c r="AF403" s="206" t="str">
        <f>IF(OR(ISBLANK(F403),
AND(
ISBLANK(E403),
NOT(ISNUMBER(E403))
)),
"",
IF(
E403&lt;=Schwierigkeitsstufen!J$3,
Schwierigkeitsstufen!K$3,
Schwierigkeitsstufen!K$2
))</f>
        <v/>
      </c>
    </row>
    <row r="404" spans="1:32" s="50" customFormat="1" ht="15" x14ac:dyDescent="0.2">
      <c r="A404" s="46"/>
      <c r="B404" s="46"/>
      <c r="C404" s="48"/>
      <c r="D404" s="48"/>
      <c r="E404" s="47"/>
      <c r="F404" s="48"/>
      <c r="G404" s="48"/>
      <c r="H404" s="170" t="str">
        <f>IF(ISBLANK(G404)," ",IF(LOOKUP(G404,MannschaftsNrListe,Mannschaften!B$4:B$53)&lt;&gt;0,LOOKUP(G404,MannschaftsNrListe,Mannschaften!B$4:B$53),""))</f>
        <v xml:space="preserve"> </v>
      </c>
      <c r="I404" s="48"/>
      <c r="J404" s="48"/>
      <c r="K404" s="48"/>
      <c r="L404" s="48"/>
      <c r="M404" s="48"/>
      <c r="N404" s="48"/>
      <c r="O404" s="48"/>
      <c r="P404" s="48"/>
      <c r="Q404" s="48"/>
      <c r="R404" s="48"/>
      <c r="S404" s="48"/>
      <c r="T404" s="48"/>
      <c r="U404" s="48"/>
      <c r="V404" s="48"/>
      <c r="W404" s="48"/>
      <c r="X404" s="48"/>
      <c r="Y404" s="48"/>
      <c r="Z404" s="48"/>
      <c r="AA404" s="49"/>
      <c r="AB404" s="142">
        <f t="shared" si="13"/>
        <v>0</v>
      </c>
      <c r="AC404" s="142">
        <f>IF(NOT(ISBLANK(F404)),LOOKUP(F404,EWKNrListe,Übersicht!D$11:D$26),0)</f>
        <v>0</v>
      </c>
      <c r="AD404" s="142">
        <f>IF(AND(NOT(ISBLANK(G404)),ISNUMBER(H404)),LOOKUP(H404,WKNrListe,Übersicht!I$11:I$26),)</f>
        <v>0</v>
      </c>
      <c r="AE404" s="216" t="str">
        <f t="shared" si="12"/>
        <v/>
      </c>
      <c r="AF404" s="206" t="str">
        <f>IF(OR(ISBLANK(F404),
AND(
ISBLANK(E404),
NOT(ISNUMBER(E404))
)),
"",
IF(
E404&lt;=Schwierigkeitsstufen!J$3,
Schwierigkeitsstufen!K$3,
Schwierigkeitsstufen!K$2
))</f>
        <v/>
      </c>
    </row>
    <row r="405" spans="1:32" s="50" customFormat="1" ht="15" x14ac:dyDescent="0.2">
      <c r="A405" s="46"/>
      <c r="B405" s="46"/>
      <c r="C405" s="48"/>
      <c r="D405" s="48"/>
      <c r="E405" s="47"/>
      <c r="F405" s="48"/>
      <c r="G405" s="48"/>
      <c r="H405" s="170" t="str">
        <f>IF(ISBLANK(G405)," ",IF(LOOKUP(G405,MannschaftsNrListe,Mannschaften!B$4:B$53)&lt;&gt;0,LOOKUP(G405,MannschaftsNrListe,Mannschaften!B$4:B$53),""))</f>
        <v xml:space="preserve"> </v>
      </c>
      <c r="I405" s="48"/>
      <c r="J405" s="48"/>
      <c r="K405" s="48"/>
      <c r="L405" s="48"/>
      <c r="M405" s="48"/>
      <c r="N405" s="48"/>
      <c r="O405" s="48"/>
      <c r="P405" s="48"/>
      <c r="Q405" s="48"/>
      <c r="R405" s="48"/>
      <c r="S405" s="48"/>
      <c r="T405" s="48"/>
      <c r="U405" s="48"/>
      <c r="V405" s="48"/>
      <c r="W405" s="48"/>
      <c r="X405" s="48"/>
      <c r="Y405" s="48"/>
      <c r="Z405" s="48"/>
      <c r="AA405" s="49"/>
      <c r="AB405" s="142">
        <f t="shared" si="13"/>
        <v>0</v>
      </c>
      <c r="AC405" s="142">
        <f>IF(NOT(ISBLANK(F405)),LOOKUP(F405,EWKNrListe,Übersicht!D$11:D$26),0)</f>
        <v>0</v>
      </c>
      <c r="AD405" s="142">
        <f>IF(AND(NOT(ISBLANK(G405)),ISNUMBER(H405)),LOOKUP(H405,WKNrListe,Übersicht!I$11:I$26),)</f>
        <v>0</v>
      </c>
      <c r="AE405" s="216" t="str">
        <f t="shared" si="12"/>
        <v/>
      </c>
      <c r="AF405" s="206" t="str">
        <f>IF(OR(ISBLANK(F405),
AND(
ISBLANK(E405),
NOT(ISNUMBER(E405))
)),
"",
IF(
E405&lt;=Schwierigkeitsstufen!J$3,
Schwierigkeitsstufen!K$3,
Schwierigkeitsstufen!K$2
))</f>
        <v/>
      </c>
    </row>
    <row r="406" spans="1:32" s="50" customFormat="1" ht="15" x14ac:dyDescent="0.2">
      <c r="A406" s="46"/>
      <c r="B406" s="46"/>
      <c r="C406" s="48"/>
      <c r="D406" s="48"/>
      <c r="E406" s="47"/>
      <c r="F406" s="48"/>
      <c r="G406" s="48"/>
      <c r="H406" s="170" t="str">
        <f>IF(ISBLANK(G406)," ",IF(LOOKUP(G406,MannschaftsNrListe,Mannschaften!B$4:B$53)&lt;&gt;0,LOOKUP(G406,MannschaftsNrListe,Mannschaften!B$4:B$53),""))</f>
        <v xml:space="preserve"> </v>
      </c>
      <c r="I406" s="48"/>
      <c r="J406" s="48"/>
      <c r="K406" s="48"/>
      <c r="L406" s="48"/>
      <c r="M406" s="48"/>
      <c r="N406" s="48"/>
      <c r="O406" s="48"/>
      <c r="P406" s="48"/>
      <c r="Q406" s="48"/>
      <c r="R406" s="48"/>
      <c r="S406" s="48"/>
      <c r="T406" s="48"/>
      <c r="U406" s="48"/>
      <c r="V406" s="48"/>
      <c r="W406" s="48"/>
      <c r="X406" s="48"/>
      <c r="Y406" s="48"/>
      <c r="Z406" s="48"/>
      <c r="AA406" s="49"/>
      <c r="AB406" s="142">
        <f t="shared" si="13"/>
        <v>0</v>
      </c>
      <c r="AC406" s="142">
        <f>IF(NOT(ISBLANK(F406)),LOOKUP(F406,EWKNrListe,Übersicht!D$11:D$26),0)</f>
        <v>0</v>
      </c>
      <c r="AD406" s="142">
        <f>IF(AND(NOT(ISBLANK(G406)),ISNUMBER(H406)),LOOKUP(H406,WKNrListe,Übersicht!I$11:I$26),)</f>
        <v>0</v>
      </c>
      <c r="AE406" s="216" t="str">
        <f t="shared" si="12"/>
        <v/>
      </c>
      <c r="AF406" s="206" t="str">
        <f>IF(OR(ISBLANK(F406),
AND(
ISBLANK(E406),
NOT(ISNUMBER(E406))
)),
"",
IF(
E406&lt;=Schwierigkeitsstufen!J$3,
Schwierigkeitsstufen!K$3,
Schwierigkeitsstufen!K$2
))</f>
        <v/>
      </c>
    </row>
    <row r="407" spans="1:32" s="50" customFormat="1" ht="15" x14ac:dyDescent="0.2">
      <c r="A407" s="46"/>
      <c r="B407" s="46"/>
      <c r="C407" s="48"/>
      <c r="D407" s="48"/>
      <c r="E407" s="47"/>
      <c r="F407" s="48"/>
      <c r="G407" s="48"/>
      <c r="H407" s="170" t="str">
        <f>IF(ISBLANK(G407)," ",IF(LOOKUP(G407,MannschaftsNrListe,Mannschaften!B$4:B$53)&lt;&gt;0,LOOKUP(G407,MannschaftsNrListe,Mannschaften!B$4:B$53),""))</f>
        <v xml:space="preserve"> </v>
      </c>
      <c r="I407" s="48"/>
      <c r="J407" s="48"/>
      <c r="K407" s="48"/>
      <c r="L407" s="48"/>
      <c r="M407" s="48"/>
      <c r="N407" s="48"/>
      <c r="O407" s="48"/>
      <c r="P407" s="48"/>
      <c r="Q407" s="48"/>
      <c r="R407" s="48"/>
      <c r="S407" s="48"/>
      <c r="T407" s="48"/>
      <c r="U407" s="48"/>
      <c r="V407" s="48"/>
      <c r="W407" s="48"/>
      <c r="X407" s="48"/>
      <c r="Y407" s="48"/>
      <c r="Z407" s="48"/>
      <c r="AA407" s="49"/>
      <c r="AB407" s="142">
        <f t="shared" si="13"/>
        <v>0</v>
      </c>
      <c r="AC407" s="142">
        <f>IF(NOT(ISBLANK(F407)),LOOKUP(F407,EWKNrListe,Übersicht!D$11:D$26),0)</f>
        <v>0</v>
      </c>
      <c r="AD407" s="142">
        <f>IF(AND(NOT(ISBLANK(G407)),ISNUMBER(H407)),LOOKUP(H407,WKNrListe,Übersicht!I$11:I$26),)</f>
        <v>0</v>
      </c>
      <c r="AE407" s="216" t="str">
        <f t="shared" si="12"/>
        <v/>
      </c>
      <c r="AF407" s="206" t="str">
        <f>IF(OR(ISBLANK(F407),
AND(
ISBLANK(E407),
NOT(ISNUMBER(E407))
)),
"",
IF(
E407&lt;=Schwierigkeitsstufen!J$3,
Schwierigkeitsstufen!K$3,
Schwierigkeitsstufen!K$2
))</f>
        <v/>
      </c>
    </row>
    <row r="408" spans="1:32" s="50" customFormat="1" ht="15" x14ac:dyDescent="0.2">
      <c r="A408" s="46"/>
      <c r="B408" s="46"/>
      <c r="C408" s="48"/>
      <c r="D408" s="48"/>
      <c r="E408" s="47"/>
      <c r="F408" s="48"/>
      <c r="G408" s="48"/>
      <c r="H408" s="170" t="str">
        <f>IF(ISBLANK(G408)," ",IF(LOOKUP(G408,MannschaftsNrListe,Mannschaften!B$4:B$53)&lt;&gt;0,LOOKUP(G408,MannschaftsNrListe,Mannschaften!B$4:B$53),""))</f>
        <v xml:space="preserve"> </v>
      </c>
      <c r="I408" s="48"/>
      <c r="J408" s="48"/>
      <c r="K408" s="48"/>
      <c r="L408" s="48"/>
      <c r="M408" s="48"/>
      <c r="N408" s="48"/>
      <c r="O408" s="48"/>
      <c r="P408" s="48"/>
      <c r="Q408" s="48"/>
      <c r="R408" s="48"/>
      <c r="S408" s="48"/>
      <c r="T408" s="48"/>
      <c r="U408" s="48"/>
      <c r="V408" s="48"/>
      <c r="W408" s="48"/>
      <c r="X408" s="48"/>
      <c r="Y408" s="48"/>
      <c r="Z408" s="48"/>
      <c r="AA408" s="49"/>
      <c r="AB408" s="142">
        <f t="shared" si="13"/>
        <v>0</v>
      </c>
      <c r="AC408" s="142">
        <f>IF(NOT(ISBLANK(F408)),LOOKUP(F408,EWKNrListe,Übersicht!D$11:D$26),0)</f>
        <v>0</v>
      </c>
      <c r="AD408" s="142">
        <f>IF(AND(NOT(ISBLANK(G408)),ISNUMBER(H408)),LOOKUP(H408,WKNrListe,Übersicht!I$11:I$26),)</f>
        <v>0</v>
      </c>
      <c r="AE408" s="216" t="str">
        <f t="shared" si="12"/>
        <v/>
      </c>
      <c r="AF408" s="206" t="str">
        <f>IF(OR(ISBLANK(F408),
AND(
ISBLANK(E408),
NOT(ISNUMBER(E408))
)),
"",
IF(
E408&lt;=Schwierigkeitsstufen!J$3,
Schwierigkeitsstufen!K$3,
Schwierigkeitsstufen!K$2
))</f>
        <v/>
      </c>
    </row>
    <row r="409" spans="1:32" s="50" customFormat="1" ht="15" x14ac:dyDescent="0.2">
      <c r="A409" s="46"/>
      <c r="B409" s="46"/>
      <c r="C409" s="48"/>
      <c r="D409" s="48"/>
      <c r="E409" s="47"/>
      <c r="F409" s="48"/>
      <c r="G409" s="48"/>
      <c r="H409" s="170" t="str">
        <f>IF(ISBLANK(G409)," ",IF(LOOKUP(G409,MannschaftsNrListe,Mannschaften!B$4:B$53)&lt;&gt;0,LOOKUP(G409,MannschaftsNrListe,Mannschaften!B$4:B$53),""))</f>
        <v xml:space="preserve"> </v>
      </c>
      <c r="I409" s="48"/>
      <c r="J409" s="48"/>
      <c r="K409" s="48"/>
      <c r="L409" s="48"/>
      <c r="M409" s="48"/>
      <c r="N409" s="48"/>
      <c r="O409" s="48"/>
      <c r="P409" s="48"/>
      <c r="Q409" s="48"/>
      <c r="R409" s="48"/>
      <c r="S409" s="48"/>
      <c r="T409" s="48"/>
      <c r="U409" s="48"/>
      <c r="V409" s="48"/>
      <c r="W409" s="48"/>
      <c r="X409" s="48"/>
      <c r="Y409" s="48"/>
      <c r="Z409" s="48"/>
      <c r="AA409" s="49"/>
      <c r="AB409" s="142">
        <f t="shared" si="13"/>
        <v>0</v>
      </c>
      <c r="AC409" s="142">
        <f>IF(NOT(ISBLANK(F409)),LOOKUP(F409,EWKNrListe,Übersicht!D$11:D$26),0)</f>
        <v>0</v>
      </c>
      <c r="AD409" s="142">
        <f>IF(AND(NOT(ISBLANK(G409)),ISNUMBER(H409)),LOOKUP(H409,WKNrListe,Übersicht!I$11:I$26),)</f>
        <v>0</v>
      </c>
      <c r="AE409" s="216" t="str">
        <f t="shared" si="12"/>
        <v/>
      </c>
      <c r="AF409" s="206" t="str">
        <f>IF(OR(ISBLANK(F409),
AND(
ISBLANK(E409),
NOT(ISNUMBER(E409))
)),
"",
IF(
E409&lt;=Schwierigkeitsstufen!J$3,
Schwierigkeitsstufen!K$3,
Schwierigkeitsstufen!K$2
))</f>
        <v/>
      </c>
    </row>
    <row r="410" spans="1:32" s="50" customFormat="1" ht="15" x14ac:dyDescent="0.2">
      <c r="A410" s="46"/>
      <c r="B410" s="46"/>
      <c r="C410" s="48"/>
      <c r="D410" s="48"/>
      <c r="E410" s="47"/>
      <c r="F410" s="48"/>
      <c r="G410" s="48"/>
      <c r="H410" s="170" t="str">
        <f>IF(ISBLANK(G410)," ",IF(LOOKUP(G410,MannschaftsNrListe,Mannschaften!B$4:B$53)&lt;&gt;0,LOOKUP(G410,MannschaftsNrListe,Mannschaften!B$4:B$53),""))</f>
        <v xml:space="preserve"> </v>
      </c>
      <c r="I410" s="48"/>
      <c r="J410" s="48"/>
      <c r="K410" s="48"/>
      <c r="L410" s="48"/>
      <c r="M410" s="48"/>
      <c r="N410" s="48"/>
      <c r="O410" s="48"/>
      <c r="P410" s="48"/>
      <c r="Q410" s="48"/>
      <c r="R410" s="48"/>
      <c r="S410" s="48"/>
      <c r="T410" s="48"/>
      <c r="U410" s="48"/>
      <c r="V410" s="48"/>
      <c r="W410" s="48"/>
      <c r="X410" s="48"/>
      <c r="Y410" s="48"/>
      <c r="Z410" s="48"/>
      <c r="AA410" s="49"/>
      <c r="AB410" s="142">
        <f t="shared" si="13"/>
        <v>0</v>
      </c>
      <c r="AC410" s="142">
        <f>IF(NOT(ISBLANK(F410)),LOOKUP(F410,EWKNrListe,Übersicht!D$11:D$26),0)</f>
        <v>0</v>
      </c>
      <c r="AD410" s="142">
        <f>IF(AND(NOT(ISBLANK(G410)),ISNUMBER(H410)),LOOKUP(H410,WKNrListe,Übersicht!I$11:I$26),)</f>
        <v>0</v>
      </c>
      <c r="AE410" s="216" t="str">
        <f t="shared" si="12"/>
        <v/>
      </c>
      <c r="AF410" s="206" t="str">
        <f>IF(OR(ISBLANK(F410),
AND(
ISBLANK(E410),
NOT(ISNUMBER(E410))
)),
"",
IF(
E410&lt;=Schwierigkeitsstufen!J$3,
Schwierigkeitsstufen!K$3,
Schwierigkeitsstufen!K$2
))</f>
        <v/>
      </c>
    </row>
    <row r="411" spans="1:32" s="50" customFormat="1" ht="15" x14ac:dyDescent="0.2">
      <c r="A411" s="46"/>
      <c r="B411" s="46"/>
      <c r="C411" s="48"/>
      <c r="D411" s="48"/>
      <c r="E411" s="47"/>
      <c r="F411" s="48"/>
      <c r="G411" s="48"/>
      <c r="H411" s="170" t="str">
        <f>IF(ISBLANK(G411)," ",IF(LOOKUP(G411,MannschaftsNrListe,Mannschaften!B$4:B$53)&lt;&gt;0,LOOKUP(G411,MannschaftsNrListe,Mannschaften!B$4:B$53),""))</f>
        <v xml:space="preserve"> </v>
      </c>
      <c r="I411" s="48"/>
      <c r="J411" s="48"/>
      <c r="K411" s="48"/>
      <c r="L411" s="48"/>
      <c r="M411" s="48"/>
      <c r="N411" s="48"/>
      <c r="O411" s="48"/>
      <c r="P411" s="48"/>
      <c r="Q411" s="48"/>
      <c r="R411" s="48"/>
      <c r="S411" s="48"/>
      <c r="T411" s="48"/>
      <c r="U411" s="48"/>
      <c r="V411" s="48"/>
      <c r="W411" s="48"/>
      <c r="X411" s="48"/>
      <c r="Y411" s="48"/>
      <c r="Z411" s="48"/>
      <c r="AA411" s="49"/>
      <c r="AB411" s="142">
        <f t="shared" si="13"/>
        <v>0</v>
      </c>
      <c r="AC411" s="142">
        <f>IF(NOT(ISBLANK(F411)),LOOKUP(F411,EWKNrListe,Übersicht!D$11:D$26),0)</f>
        <v>0</v>
      </c>
      <c r="AD411" s="142">
        <f>IF(AND(NOT(ISBLANK(G411)),ISNUMBER(H411)),LOOKUP(H411,WKNrListe,Übersicht!I$11:I$26),)</f>
        <v>0</v>
      </c>
      <c r="AE411" s="216" t="str">
        <f t="shared" si="12"/>
        <v/>
      </c>
      <c r="AF411" s="206" t="str">
        <f>IF(OR(ISBLANK(F411),
AND(
ISBLANK(E411),
NOT(ISNUMBER(E411))
)),
"",
IF(
E411&lt;=Schwierigkeitsstufen!J$3,
Schwierigkeitsstufen!K$3,
Schwierigkeitsstufen!K$2
))</f>
        <v/>
      </c>
    </row>
    <row r="412" spans="1:32" s="50" customFormat="1" ht="15" x14ac:dyDescent="0.2">
      <c r="A412" s="46"/>
      <c r="B412" s="46"/>
      <c r="C412" s="48"/>
      <c r="D412" s="48"/>
      <c r="E412" s="47"/>
      <c r="F412" s="48"/>
      <c r="G412" s="48"/>
      <c r="H412" s="170" t="str">
        <f>IF(ISBLANK(G412)," ",IF(LOOKUP(G412,MannschaftsNrListe,Mannschaften!B$4:B$53)&lt;&gt;0,LOOKUP(G412,MannschaftsNrListe,Mannschaften!B$4:B$53),""))</f>
        <v xml:space="preserve"> </v>
      </c>
      <c r="I412" s="48"/>
      <c r="J412" s="48"/>
      <c r="K412" s="48"/>
      <c r="L412" s="48"/>
      <c r="M412" s="48"/>
      <c r="N412" s="48"/>
      <c r="O412" s="48"/>
      <c r="P412" s="48"/>
      <c r="Q412" s="48"/>
      <c r="R412" s="48"/>
      <c r="S412" s="48"/>
      <c r="T412" s="48"/>
      <c r="U412" s="48"/>
      <c r="V412" s="48"/>
      <c r="W412" s="48"/>
      <c r="X412" s="48"/>
      <c r="Y412" s="48"/>
      <c r="Z412" s="48"/>
      <c r="AA412" s="49"/>
      <c r="AB412" s="142">
        <f t="shared" si="13"/>
        <v>0</v>
      </c>
      <c r="AC412" s="142">
        <f>IF(NOT(ISBLANK(F412)),LOOKUP(F412,EWKNrListe,Übersicht!D$11:D$26),0)</f>
        <v>0</v>
      </c>
      <c r="AD412" s="142">
        <f>IF(AND(NOT(ISBLANK(G412)),ISNUMBER(H412)),LOOKUP(H412,WKNrListe,Übersicht!I$11:I$26),)</f>
        <v>0</v>
      </c>
      <c r="AE412" s="216" t="str">
        <f t="shared" si="12"/>
        <v/>
      </c>
      <c r="AF412" s="206" t="str">
        <f>IF(OR(ISBLANK(F412),
AND(
ISBLANK(E412),
NOT(ISNUMBER(E412))
)),
"",
IF(
E412&lt;=Schwierigkeitsstufen!J$3,
Schwierigkeitsstufen!K$3,
Schwierigkeitsstufen!K$2
))</f>
        <v/>
      </c>
    </row>
    <row r="413" spans="1:32" s="50" customFormat="1" ht="15" x14ac:dyDescent="0.2">
      <c r="A413" s="46"/>
      <c r="B413" s="46"/>
      <c r="C413" s="48"/>
      <c r="D413" s="48"/>
      <c r="E413" s="47"/>
      <c r="F413" s="48"/>
      <c r="G413" s="48"/>
      <c r="H413" s="170" t="str">
        <f>IF(ISBLANK(G413)," ",IF(LOOKUP(G413,MannschaftsNrListe,Mannschaften!B$4:B$53)&lt;&gt;0,LOOKUP(G413,MannschaftsNrListe,Mannschaften!B$4:B$53),""))</f>
        <v xml:space="preserve"> </v>
      </c>
      <c r="I413" s="48"/>
      <c r="J413" s="48"/>
      <c r="K413" s="48"/>
      <c r="L413" s="48"/>
      <c r="M413" s="48"/>
      <c r="N413" s="48"/>
      <c r="O413" s="48"/>
      <c r="P413" s="48"/>
      <c r="Q413" s="48"/>
      <c r="R413" s="48"/>
      <c r="S413" s="48"/>
      <c r="T413" s="48"/>
      <c r="U413" s="48"/>
      <c r="V413" s="48"/>
      <c r="W413" s="48"/>
      <c r="X413" s="48"/>
      <c r="Y413" s="48"/>
      <c r="Z413" s="48"/>
      <c r="AA413" s="49"/>
      <c r="AB413" s="142">
        <f t="shared" si="13"/>
        <v>0</v>
      </c>
      <c r="AC413" s="142">
        <f>IF(NOT(ISBLANK(F413)),LOOKUP(F413,EWKNrListe,Übersicht!D$11:D$26),0)</f>
        <v>0</v>
      </c>
      <c r="AD413" s="142">
        <f>IF(AND(NOT(ISBLANK(G413)),ISNUMBER(H413)),LOOKUP(H413,WKNrListe,Übersicht!I$11:I$26),)</f>
        <v>0</v>
      </c>
      <c r="AE413" s="216" t="str">
        <f t="shared" si="12"/>
        <v/>
      </c>
      <c r="AF413" s="206" t="str">
        <f>IF(OR(ISBLANK(F413),
AND(
ISBLANK(E413),
NOT(ISNUMBER(E413))
)),
"",
IF(
E413&lt;=Schwierigkeitsstufen!J$3,
Schwierigkeitsstufen!K$3,
Schwierigkeitsstufen!K$2
))</f>
        <v/>
      </c>
    </row>
    <row r="414" spans="1:32" s="50" customFormat="1" ht="15" x14ac:dyDescent="0.2">
      <c r="A414" s="46"/>
      <c r="B414" s="46"/>
      <c r="C414" s="48"/>
      <c r="D414" s="48"/>
      <c r="E414" s="47"/>
      <c r="F414" s="48"/>
      <c r="G414" s="48"/>
      <c r="H414" s="170" t="str">
        <f>IF(ISBLANK(G414)," ",IF(LOOKUP(G414,MannschaftsNrListe,Mannschaften!B$4:B$53)&lt;&gt;0,LOOKUP(G414,MannschaftsNrListe,Mannschaften!B$4:B$53),""))</f>
        <v xml:space="preserve"> </v>
      </c>
      <c r="I414" s="48"/>
      <c r="J414" s="48"/>
      <c r="K414" s="48"/>
      <c r="L414" s="48"/>
      <c r="M414" s="48"/>
      <c r="N414" s="48"/>
      <c r="O414" s="48"/>
      <c r="P414" s="48"/>
      <c r="Q414" s="48"/>
      <c r="R414" s="48"/>
      <c r="S414" s="48"/>
      <c r="T414" s="48"/>
      <c r="U414" s="48"/>
      <c r="V414" s="48"/>
      <c r="W414" s="48"/>
      <c r="X414" s="48"/>
      <c r="Y414" s="48"/>
      <c r="Z414" s="48"/>
      <c r="AA414" s="49"/>
      <c r="AB414" s="142">
        <f t="shared" si="13"/>
        <v>0</v>
      </c>
      <c r="AC414" s="142">
        <f>IF(NOT(ISBLANK(F414)),LOOKUP(F414,EWKNrListe,Übersicht!D$11:D$26),0)</f>
        <v>0</v>
      </c>
      <c r="AD414" s="142">
        <f>IF(AND(NOT(ISBLANK(G414)),ISNUMBER(H414)),LOOKUP(H414,WKNrListe,Übersicht!I$11:I$26),)</f>
        <v>0</v>
      </c>
      <c r="AE414" s="216" t="str">
        <f t="shared" si="12"/>
        <v/>
      </c>
      <c r="AF414" s="206" t="str">
        <f>IF(OR(ISBLANK(F414),
AND(
ISBLANK(E414),
NOT(ISNUMBER(E414))
)),
"",
IF(
E414&lt;=Schwierigkeitsstufen!J$3,
Schwierigkeitsstufen!K$3,
Schwierigkeitsstufen!K$2
))</f>
        <v/>
      </c>
    </row>
    <row r="415" spans="1:32" s="50" customFormat="1" ht="15" x14ac:dyDescent="0.2">
      <c r="A415" s="46"/>
      <c r="B415" s="46"/>
      <c r="C415" s="48"/>
      <c r="D415" s="48"/>
      <c r="E415" s="47"/>
      <c r="F415" s="48"/>
      <c r="G415" s="48"/>
      <c r="H415" s="170" t="str">
        <f>IF(ISBLANK(G415)," ",IF(LOOKUP(G415,MannschaftsNrListe,Mannschaften!B$4:B$53)&lt;&gt;0,LOOKUP(G415,MannschaftsNrListe,Mannschaften!B$4:B$53),""))</f>
        <v xml:space="preserve"> </v>
      </c>
      <c r="I415" s="48"/>
      <c r="J415" s="48"/>
      <c r="K415" s="48"/>
      <c r="L415" s="48"/>
      <c r="M415" s="48"/>
      <c r="N415" s="48"/>
      <c r="O415" s="48"/>
      <c r="P415" s="48"/>
      <c r="Q415" s="48"/>
      <c r="R415" s="48"/>
      <c r="S415" s="48"/>
      <c r="T415" s="48"/>
      <c r="U415" s="48"/>
      <c r="V415" s="48"/>
      <c r="W415" s="48"/>
      <c r="X415" s="48"/>
      <c r="Y415" s="48"/>
      <c r="Z415" s="48"/>
      <c r="AA415" s="49"/>
      <c r="AB415" s="142">
        <f t="shared" si="13"/>
        <v>0</v>
      </c>
      <c r="AC415" s="142">
        <f>IF(NOT(ISBLANK(F415)),LOOKUP(F415,EWKNrListe,Übersicht!D$11:D$26),0)</f>
        <v>0</v>
      </c>
      <c r="AD415" s="142">
        <f>IF(AND(NOT(ISBLANK(G415)),ISNUMBER(H415)),LOOKUP(H415,WKNrListe,Übersicht!I$11:I$26),)</f>
        <v>0</v>
      </c>
      <c r="AE415" s="216" t="str">
        <f t="shared" si="12"/>
        <v/>
      </c>
      <c r="AF415" s="206" t="str">
        <f>IF(OR(ISBLANK(F415),
AND(
ISBLANK(E415),
NOT(ISNUMBER(E415))
)),
"",
IF(
E415&lt;=Schwierigkeitsstufen!J$3,
Schwierigkeitsstufen!K$3,
Schwierigkeitsstufen!K$2
))</f>
        <v/>
      </c>
    </row>
    <row r="416" spans="1:32" s="50" customFormat="1" ht="15" x14ac:dyDescent="0.2">
      <c r="A416" s="46"/>
      <c r="B416" s="46"/>
      <c r="C416" s="48"/>
      <c r="D416" s="48"/>
      <c r="E416" s="47"/>
      <c r="F416" s="48"/>
      <c r="G416" s="48"/>
      <c r="H416" s="170" t="str">
        <f>IF(ISBLANK(G416)," ",IF(LOOKUP(G416,MannschaftsNrListe,Mannschaften!B$4:B$53)&lt;&gt;0,LOOKUP(G416,MannschaftsNrListe,Mannschaften!B$4:B$53),""))</f>
        <v xml:space="preserve"> </v>
      </c>
      <c r="I416" s="48"/>
      <c r="J416" s="48"/>
      <c r="K416" s="48"/>
      <c r="L416" s="48"/>
      <c r="M416" s="48"/>
      <c r="N416" s="48"/>
      <c r="O416" s="48"/>
      <c r="P416" s="48"/>
      <c r="Q416" s="48"/>
      <c r="R416" s="48"/>
      <c r="S416" s="48"/>
      <c r="T416" s="48"/>
      <c r="U416" s="48"/>
      <c r="V416" s="48"/>
      <c r="W416" s="48"/>
      <c r="X416" s="48"/>
      <c r="Y416" s="48"/>
      <c r="Z416" s="48"/>
      <c r="AA416" s="49"/>
      <c r="AB416" s="142">
        <f t="shared" si="13"/>
        <v>0</v>
      </c>
      <c r="AC416" s="142">
        <f>IF(NOT(ISBLANK(F416)),LOOKUP(F416,EWKNrListe,Übersicht!D$11:D$26),0)</f>
        <v>0</v>
      </c>
      <c r="AD416" s="142">
        <f>IF(AND(NOT(ISBLANK(G416)),ISNUMBER(H416)),LOOKUP(H416,WKNrListe,Übersicht!I$11:I$26),)</f>
        <v>0</v>
      </c>
      <c r="AE416" s="216" t="str">
        <f t="shared" si="12"/>
        <v/>
      </c>
      <c r="AF416" s="206" t="str">
        <f>IF(OR(ISBLANK(F416),
AND(
ISBLANK(E416),
NOT(ISNUMBER(E416))
)),
"",
IF(
E416&lt;=Schwierigkeitsstufen!J$3,
Schwierigkeitsstufen!K$3,
Schwierigkeitsstufen!K$2
))</f>
        <v/>
      </c>
    </row>
    <row r="417" spans="1:32" s="50" customFormat="1" ht="15" x14ac:dyDescent="0.2">
      <c r="A417" s="46"/>
      <c r="B417" s="46"/>
      <c r="C417" s="48"/>
      <c r="D417" s="48"/>
      <c r="E417" s="47"/>
      <c r="F417" s="48"/>
      <c r="G417" s="48"/>
      <c r="H417" s="170" t="str">
        <f>IF(ISBLANK(G417)," ",IF(LOOKUP(G417,MannschaftsNrListe,Mannschaften!B$4:B$53)&lt;&gt;0,LOOKUP(G417,MannschaftsNrListe,Mannschaften!B$4:B$53),""))</f>
        <v xml:space="preserve"> </v>
      </c>
      <c r="I417" s="48"/>
      <c r="J417" s="48"/>
      <c r="K417" s="48"/>
      <c r="L417" s="48"/>
      <c r="M417" s="48"/>
      <c r="N417" s="48"/>
      <c r="O417" s="48"/>
      <c r="P417" s="48"/>
      <c r="Q417" s="48"/>
      <c r="R417" s="48"/>
      <c r="S417" s="48"/>
      <c r="T417" s="48"/>
      <c r="U417" s="48"/>
      <c r="V417" s="48"/>
      <c r="W417" s="48"/>
      <c r="X417" s="48"/>
      <c r="Y417" s="48"/>
      <c r="Z417" s="48"/>
      <c r="AA417" s="49"/>
      <c r="AB417" s="142">
        <f t="shared" si="13"/>
        <v>0</v>
      </c>
      <c r="AC417" s="142">
        <f>IF(NOT(ISBLANK(F417)),LOOKUP(F417,EWKNrListe,Übersicht!D$11:D$26),0)</f>
        <v>0</v>
      </c>
      <c r="AD417" s="142">
        <f>IF(AND(NOT(ISBLANK(G417)),ISNUMBER(H417)),LOOKUP(H417,WKNrListe,Übersicht!I$11:I$26),)</f>
        <v>0</v>
      </c>
      <c r="AE417" s="216" t="str">
        <f t="shared" si="12"/>
        <v/>
      </c>
      <c r="AF417" s="206" t="str">
        <f>IF(OR(ISBLANK(F417),
AND(
ISBLANK(E417),
NOT(ISNUMBER(E417))
)),
"",
IF(
E417&lt;=Schwierigkeitsstufen!J$3,
Schwierigkeitsstufen!K$3,
Schwierigkeitsstufen!K$2
))</f>
        <v/>
      </c>
    </row>
    <row r="418" spans="1:32" s="50" customFormat="1" ht="15" x14ac:dyDescent="0.2">
      <c r="A418" s="46"/>
      <c r="B418" s="46"/>
      <c r="C418" s="48"/>
      <c r="D418" s="48"/>
      <c r="E418" s="47"/>
      <c r="F418" s="48"/>
      <c r="G418" s="48"/>
      <c r="H418" s="170" t="str">
        <f>IF(ISBLANK(G418)," ",IF(LOOKUP(G418,MannschaftsNrListe,Mannschaften!B$4:B$53)&lt;&gt;0,LOOKUP(G418,MannschaftsNrListe,Mannschaften!B$4:B$53),""))</f>
        <v xml:space="preserve"> </v>
      </c>
      <c r="I418" s="48"/>
      <c r="J418" s="48"/>
      <c r="K418" s="48"/>
      <c r="L418" s="48"/>
      <c r="M418" s="48"/>
      <c r="N418" s="48"/>
      <c r="O418" s="48"/>
      <c r="P418" s="48"/>
      <c r="Q418" s="48"/>
      <c r="R418" s="48"/>
      <c r="S418" s="48"/>
      <c r="T418" s="48"/>
      <c r="U418" s="48"/>
      <c r="V418" s="48"/>
      <c r="W418" s="48"/>
      <c r="X418" s="48"/>
      <c r="Y418" s="48"/>
      <c r="Z418" s="48"/>
      <c r="AA418" s="49"/>
      <c r="AB418" s="142">
        <f t="shared" si="13"/>
        <v>0</v>
      </c>
      <c r="AC418" s="142">
        <f>IF(NOT(ISBLANK(F418)),LOOKUP(F418,EWKNrListe,Übersicht!D$11:D$26),0)</f>
        <v>0</v>
      </c>
      <c r="AD418" s="142">
        <f>IF(AND(NOT(ISBLANK(G418)),ISNUMBER(H418)),LOOKUP(H418,WKNrListe,Übersicht!I$11:I$26),)</f>
        <v>0</v>
      </c>
      <c r="AE418" s="216" t="str">
        <f t="shared" si="12"/>
        <v/>
      </c>
      <c r="AF418" s="206" t="str">
        <f>IF(OR(ISBLANK(F418),
AND(
ISBLANK(E418),
NOT(ISNUMBER(E418))
)),
"",
IF(
E418&lt;=Schwierigkeitsstufen!J$3,
Schwierigkeitsstufen!K$3,
Schwierigkeitsstufen!K$2
))</f>
        <v/>
      </c>
    </row>
    <row r="419" spans="1:32" s="50" customFormat="1" ht="15" x14ac:dyDescent="0.2">
      <c r="A419" s="46"/>
      <c r="B419" s="46"/>
      <c r="C419" s="48"/>
      <c r="D419" s="48"/>
      <c r="E419" s="47"/>
      <c r="F419" s="48"/>
      <c r="G419" s="48"/>
      <c r="H419" s="170" t="str">
        <f>IF(ISBLANK(G419)," ",IF(LOOKUP(G419,MannschaftsNrListe,Mannschaften!B$4:B$53)&lt;&gt;0,LOOKUP(G419,MannschaftsNrListe,Mannschaften!B$4:B$53),""))</f>
        <v xml:space="preserve"> </v>
      </c>
      <c r="I419" s="48"/>
      <c r="J419" s="48"/>
      <c r="K419" s="48"/>
      <c r="L419" s="48"/>
      <c r="M419" s="48"/>
      <c r="N419" s="48"/>
      <c r="O419" s="48"/>
      <c r="P419" s="48"/>
      <c r="Q419" s="48"/>
      <c r="R419" s="48"/>
      <c r="S419" s="48"/>
      <c r="T419" s="48"/>
      <c r="U419" s="48"/>
      <c r="V419" s="48"/>
      <c r="W419" s="48"/>
      <c r="X419" s="48"/>
      <c r="Y419" s="48"/>
      <c r="Z419" s="48"/>
      <c r="AA419" s="49"/>
      <c r="AB419" s="142">
        <f t="shared" si="13"/>
        <v>0</v>
      </c>
      <c r="AC419" s="142">
        <f>IF(NOT(ISBLANK(F419)),LOOKUP(F419,EWKNrListe,Übersicht!D$11:D$26),0)</f>
        <v>0</v>
      </c>
      <c r="AD419" s="142">
        <f>IF(AND(NOT(ISBLANK(G419)),ISNUMBER(H419)),LOOKUP(H419,WKNrListe,Übersicht!I$11:I$26),)</f>
        <v>0</v>
      </c>
      <c r="AE419" s="216" t="str">
        <f t="shared" si="12"/>
        <v/>
      </c>
      <c r="AF419" s="206" t="str">
        <f>IF(OR(ISBLANK(F419),
AND(
ISBLANK(E419),
NOT(ISNUMBER(E419))
)),
"",
IF(
E419&lt;=Schwierigkeitsstufen!J$3,
Schwierigkeitsstufen!K$3,
Schwierigkeitsstufen!K$2
))</f>
        <v/>
      </c>
    </row>
    <row r="420" spans="1:32" s="50" customFormat="1" ht="15" x14ac:dyDescent="0.2">
      <c r="A420" s="46"/>
      <c r="B420" s="46"/>
      <c r="C420" s="48"/>
      <c r="D420" s="48"/>
      <c r="E420" s="47"/>
      <c r="F420" s="48"/>
      <c r="G420" s="48"/>
      <c r="H420" s="170" t="str">
        <f>IF(ISBLANK(G420)," ",IF(LOOKUP(G420,MannschaftsNrListe,Mannschaften!B$4:B$53)&lt;&gt;0,LOOKUP(G420,MannschaftsNrListe,Mannschaften!B$4:B$53),""))</f>
        <v xml:space="preserve"> </v>
      </c>
      <c r="I420" s="48"/>
      <c r="J420" s="48"/>
      <c r="K420" s="48"/>
      <c r="L420" s="48"/>
      <c r="M420" s="48"/>
      <c r="N420" s="48"/>
      <c r="O420" s="48"/>
      <c r="P420" s="48"/>
      <c r="Q420" s="48"/>
      <c r="R420" s="48"/>
      <c r="S420" s="48"/>
      <c r="T420" s="48"/>
      <c r="U420" s="48"/>
      <c r="V420" s="48"/>
      <c r="W420" s="48"/>
      <c r="X420" s="48"/>
      <c r="Y420" s="48"/>
      <c r="Z420" s="48"/>
      <c r="AA420" s="49"/>
      <c r="AB420" s="142">
        <f t="shared" si="13"/>
        <v>0</v>
      </c>
      <c r="AC420" s="142">
        <f>IF(NOT(ISBLANK(F420)),LOOKUP(F420,EWKNrListe,Übersicht!D$11:D$26),0)</f>
        <v>0</v>
      </c>
      <c r="AD420" s="142">
        <f>IF(AND(NOT(ISBLANK(G420)),ISNUMBER(H420)),LOOKUP(H420,WKNrListe,Übersicht!I$11:I$26),)</f>
        <v>0</v>
      </c>
      <c r="AE420" s="216" t="str">
        <f t="shared" si="12"/>
        <v/>
      </c>
      <c r="AF420" s="206" t="str">
        <f>IF(OR(ISBLANK(F420),
AND(
ISBLANK(E420),
NOT(ISNUMBER(E420))
)),
"",
IF(
E420&lt;=Schwierigkeitsstufen!J$3,
Schwierigkeitsstufen!K$3,
Schwierigkeitsstufen!K$2
))</f>
        <v/>
      </c>
    </row>
    <row r="421" spans="1:32" s="50" customFormat="1" ht="15" x14ac:dyDescent="0.2">
      <c r="A421" s="46"/>
      <c r="B421" s="46"/>
      <c r="C421" s="48"/>
      <c r="D421" s="48"/>
      <c r="E421" s="47"/>
      <c r="F421" s="48"/>
      <c r="G421" s="48"/>
      <c r="H421" s="170" t="str">
        <f>IF(ISBLANK(G421)," ",IF(LOOKUP(G421,MannschaftsNrListe,Mannschaften!B$4:B$53)&lt;&gt;0,LOOKUP(G421,MannschaftsNrListe,Mannschaften!B$4:B$53),""))</f>
        <v xml:space="preserve"> </v>
      </c>
      <c r="I421" s="48"/>
      <c r="J421" s="48"/>
      <c r="K421" s="48"/>
      <c r="L421" s="48"/>
      <c r="M421" s="48"/>
      <c r="N421" s="48"/>
      <c r="O421" s="48"/>
      <c r="P421" s="48"/>
      <c r="Q421" s="48"/>
      <c r="R421" s="48"/>
      <c r="S421" s="48"/>
      <c r="T421" s="48"/>
      <c r="U421" s="48"/>
      <c r="V421" s="48"/>
      <c r="W421" s="48"/>
      <c r="X421" s="48"/>
      <c r="Y421" s="48"/>
      <c r="Z421" s="48"/>
      <c r="AA421" s="49"/>
      <c r="AB421" s="142">
        <f t="shared" si="13"/>
        <v>0</v>
      </c>
      <c r="AC421" s="142">
        <f>IF(NOT(ISBLANK(F421)),LOOKUP(F421,EWKNrListe,Übersicht!D$11:D$26),0)</f>
        <v>0</v>
      </c>
      <c r="AD421" s="142">
        <f>IF(AND(NOT(ISBLANK(G421)),ISNUMBER(H421)),LOOKUP(H421,WKNrListe,Übersicht!I$11:I$26),)</f>
        <v>0</v>
      </c>
      <c r="AE421" s="216" t="str">
        <f t="shared" si="12"/>
        <v/>
      </c>
      <c r="AF421" s="206" t="str">
        <f>IF(OR(ISBLANK(F421),
AND(
ISBLANK(E421),
NOT(ISNUMBER(E421))
)),
"",
IF(
E421&lt;=Schwierigkeitsstufen!J$3,
Schwierigkeitsstufen!K$3,
Schwierigkeitsstufen!K$2
))</f>
        <v/>
      </c>
    </row>
    <row r="422" spans="1:32" s="50" customFormat="1" ht="15" x14ac:dyDescent="0.2">
      <c r="A422" s="46"/>
      <c r="B422" s="46"/>
      <c r="C422" s="48"/>
      <c r="D422" s="48"/>
      <c r="E422" s="47"/>
      <c r="F422" s="48"/>
      <c r="G422" s="48"/>
      <c r="H422" s="170" t="str">
        <f>IF(ISBLANK(G422)," ",IF(LOOKUP(G422,MannschaftsNrListe,Mannschaften!B$4:B$53)&lt;&gt;0,LOOKUP(G422,MannschaftsNrListe,Mannschaften!B$4:B$53),""))</f>
        <v xml:space="preserve"> </v>
      </c>
      <c r="I422" s="48"/>
      <c r="J422" s="48"/>
      <c r="K422" s="48"/>
      <c r="L422" s="48"/>
      <c r="M422" s="48"/>
      <c r="N422" s="48"/>
      <c r="O422" s="48"/>
      <c r="P422" s="48"/>
      <c r="Q422" s="48"/>
      <c r="R422" s="48"/>
      <c r="S422" s="48"/>
      <c r="T422" s="48"/>
      <c r="U422" s="48"/>
      <c r="V422" s="48"/>
      <c r="W422" s="48"/>
      <c r="X422" s="48"/>
      <c r="Y422" s="48"/>
      <c r="Z422" s="48"/>
      <c r="AA422" s="49"/>
      <c r="AB422" s="142">
        <f t="shared" si="13"/>
        <v>0</v>
      </c>
      <c r="AC422" s="142">
        <f>IF(NOT(ISBLANK(F422)),LOOKUP(F422,EWKNrListe,Übersicht!D$11:D$26),0)</f>
        <v>0</v>
      </c>
      <c r="AD422" s="142">
        <f>IF(AND(NOT(ISBLANK(G422)),ISNUMBER(H422)),LOOKUP(H422,WKNrListe,Übersicht!I$11:I$26),)</f>
        <v>0</v>
      </c>
      <c r="AE422" s="216" t="str">
        <f t="shared" si="12"/>
        <v/>
      </c>
      <c r="AF422" s="206" t="str">
        <f>IF(OR(ISBLANK(F422),
AND(
ISBLANK(E422),
NOT(ISNUMBER(E422))
)),
"",
IF(
E422&lt;=Schwierigkeitsstufen!J$3,
Schwierigkeitsstufen!K$3,
Schwierigkeitsstufen!K$2
))</f>
        <v/>
      </c>
    </row>
    <row r="423" spans="1:32" s="50" customFormat="1" ht="15" x14ac:dyDescent="0.2">
      <c r="A423" s="46"/>
      <c r="B423" s="46"/>
      <c r="C423" s="48"/>
      <c r="D423" s="48"/>
      <c r="E423" s="47"/>
      <c r="F423" s="48"/>
      <c r="G423" s="48"/>
      <c r="H423" s="170" t="str">
        <f>IF(ISBLANK(G423)," ",IF(LOOKUP(G423,MannschaftsNrListe,Mannschaften!B$4:B$53)&lt;&gt;0,LOOKUP(G423,MannschaftsNrListe,Mannschaften!B$4:B$53),""))</f>
        <v xml:space="preserve"> </v>
      </c>
      <c r="I423" s="48"/>
      <c r="J423" s="48"/>
      <c r="K423" s="48"/>
      <c r="L423" s="48"/>
      <c r="M423" s="48"/>
      <c r="N423" s="48"/>
      <c r="O423" s="48"/>
      <c r="P423" s="48"/>
      <c r="Q423" s="48"/>
      <c r="R423" s="48"/>
      <c r="S423" s="48"/>
      <c r="T423" s="48"/>
      <c r="U423" s="48"/>
      <c r="V423" s="48"/>
      <c r="W423" s="48"/>
      <c r="X423" s="48"/>
      <c r="Y423" s="48"/>
      <c r="Z423" s="48"/>
      <c r="AA423" s="49"/>
      <c r="AB423" s="142">
        <f t="shared" si="13"/>
        <v>0</v>
      </c>
      <c r="AC423" s="142">
        <f>IF(NOT(ISBLANK(F423)),LOOKUP(F423,EWKNrListe,Übersicht!D$11:D$26),0)</f>
        <v>0</v>
      </c>
      <c r="AD423" s="142">
        <f>IF(AND(NOT(ISBLANK(G423)),ISNUMBER(H423)),LOOKUP(H423,WKNrListe,Übersicht!I$11:I$26),)</f>
        <v>0</v>
      </c>
      <c r="AE423" s="216" t="str">
        <f t="shared" si="12"/>
        <v/>
      </c>
      <c r="AF423" s="206" t="str">
        <f>IF(OR(ISBLANK(F423),
AND(
ISBLANK(E423),
NOT(ISNUMBER(E423))
)),
"",
IF(
E423&lt;=Schwierigkeitsstufen!J$3,
Schwierigkeitsstufen!K$3,
Schwierigkeitsstufen!K$2
))</f>
        <v/>
      </c>
    </row>
    <row r="424" spans="1:32" s="50" customFormat="1" ht="15" x14ac:dyDescent="0.2">
      <c r="A424" s="46"/>
      <c r="B424" s="46"/>
      <c r="C424" s="48"/>
      <c r="D424" s="48"/>
      <c r="E424" s="47"/>
      <c r="F424" s="48"/>
      <c r="G424" s="48"/>
      <c r="H424" s="170" t="str">
        <f>IF(ISBLANK(G424)," ",IF(LOOKUP(G424,MannschaftsNrListe,Mannschaften!B$4:B$53)&lt;&gt;0,LOOKUP(G424,MannschaftsNrListe,Mannschaften!B$4:B$53),""))</f>
        <v xml:space="preserve"> </v>
      </c>
      <c r="I424" s="48"/>
      <c r="J424" s="48"/>
      <c r="K424" s="48"/>
      <c r="L424" s="48"/>
      <c r="M424" s="48"/>
      <c r="N424" s="48"/>
      <c r="O424" s="48"/>
      <c r="P424" s="48"/>
      <c r="Q424" s="48"/>
      <c r="R424" s="48"/>
      <c r="S424" s="48"/>
      <c r="T424" s="48"/>
      <c r="U424" s="48"/>
      <c r="V424" s="48"/>
      <c r="W424" s="48"/>
      <c r="X424" s="48"/>
      <c r="Y424" s="48"/>
      <c r="Z424" s="48"/>
      <c r="AA424" s="49"/>
      <c r="AB424" s="142">
        <f t="shared" si="13"/>
        <v>0</v>
      </c>
      <c r="AC424" s="142">
        <f>IF(NOT(ISBLANK(F424)),LOOKUP(F424,EWKNrListe,Übersicht!D$11:D$26),0)</f>
        <v>0</v>
      </c>
      <c r="AD424" s="142">
        <f>IF(AND(NOT(ISBLANK(G424)),ISNUMBER(H424)),LOOKUP(H424,WKNrListe,Übersicht!I$11:I$26),)</f>
        <v>0</v>
      </c>
      <c r="AE424" s="216" t="str">
        <f t="shared" si="12"/>
        <v/>
      </c>
      <c r="AF424" s="206" t="str">
        <f>IF(OR(ISBLANK(F424),
AND(
ISBLANK(E424),
NOT(ISNUMBER(E424))
)),
"",
IF(
E424&lt;=Schwierigkeitsstufen!J$3,
Schwierigkeitsstufen!K$3,
Schwierigkeitsstufen!K$2
))</f>
        <v/>
      </c>
    </row>
    <row r="425" spans="1:32" s="50" customFormat="1" ht="15" x14ac:dyDescent="0.2">
      <c r="A425" s="46"/>
      <c r="B425" s="46"/>
      <c r="C425" s="48"/>
      <c r="D425" s="48"/>
      <c r="E425" s="47"/>
      <c r="F425" s="48"/>
      <c r="G425" s="48"/>
      <c r="H425" s="170" t="str">
        <f>IF(ISBLANK(G425)," ",IF(LOOKUP(G425,MannschaftsNrListe,Mannschaften!B$4:B$53)&lt;&gt;0,LOOKUP(G425,MannschaftsNrListe,Mannschaften!B$4:B$53),""))</f>
        <v xml:space="preserve"> </v>
      </c>
      <c r="I425" s="48"/>
      <c r="J425" s="48"/>
      <c r="K425" s="48"/>
      <c r="L425" s="48"/>
      <c r="M425" s="48"/>
      <c r="N425" s="48"/>
      <c r="O425" s="48"/>
      <c r="P425" s="48"/>
      <c r="Q425" s="48"/>
      <c r="R425" s="48"/>
      <c r="S425" s="48"/>
      <c r="T425" s="48"/>
      <c r="U425" s="48"/>
      <c r="V425" s="48"/>
      <c r="W425" s="48"/>
      <c r="X425" s="48"/>
      <c r="Y425" s="48"/>
      <c r="Z425" s="48"/>
      <c r="AA425" s="49"/>
      <c r="AB425" s="142">
        <f t="shared" si="13"/>
        <v>0</v>
      </c>
      <c r="AC425" s="142">
        <f>IF(NOT(ISBLANK(F425)),LOOKUP(F425,EWKNrListe,Übersicht!D$11:D$26),0)</f>
        <v>0</v>
      </c>
      <c r="AD425" s="142">
        <f>IF(AND(NOT(ISBLANK(G425)),ISNUMBER(H425)),LOOKUP(H425,WKNrListe,Übersicht!I$11:I$26),)</f>
        <v>0</v>
      </c>
      <c r="AE425" s="216" t="str">
        <f t="shared" si="12"/>
        <v/>
      </c>
      <c r="AF425" s="206" t="str">
        <f>IF(OR(ISBLANK(F425),
AND(
ISBLANK(E425),
NOT(ISNUMBER(E425))
)),
"",
IF(
E425&lt;=Schwierigkeitsstufen!J$3,
Schwierigkeitsstufen!K$3,
Schwierigkeitsstufen!K$2
))</f>
        <v/>
      </c>
    </row>
    <row r="426" spans="1:32" s="50" customFormat="1" ht="15" x14ac:dyDescent="0.2">
      <c r="A426" s="46"/>
      <c r="B426" s="46"/>
      <c r="C426" s="48"/>
      <c r="D426" s="48"/>
      <c r="E426" s="47"/>
      <c r="F426" s="48"/>
      <c r="G426" s="48"/>
      <c r="H426" s="170" t="str">
        <f>IF(ISBLANK(G426)," ",IF(LOOKUP(G426,MannschaftsNrListe,Mannschaften!B$4:B$53)&lt;&gt;0,LOOKUP(G426,MannschaftsNrListe,Mannschaften!B$4:B$53),""))</f>
        <v xml:space="preserve"> </v>
      </c>
      <c r="I426" s="48"/>
      <c r="J426" s="48"/>
      <c r="K426" s="48"/>
      <c r="L426" s="48"/>
      <c r="M426" s="48"/>
      <c r="N426" s="48"/>
      <c r="O426" s="48"/>
      <c r="P426" s="48"/>
      <c r="Q426" s="48"/>
      <c r="R426" s="48"/>
      <c r="S426" s="48"/>
      <c r="T426" s="48"/>
      <c r="U426" s="48"/>
      <c r="V426" s="48"/>
      <c r="W426" s="48"/>
      <c r="X426" s="48"/>
      <c r="Y426" s="48"/>
      <c r="Z426" s="48"/>
      <c r="AA426" s="49"/>
      <c r="AB426" s="142">
        <f t="shared" si="13"/>
        <v>0</v>
      </c>
      <c r="AC426" s="142">
        <f>IF(NOT(ISBLANK(F426)),LOOKUP(F426,EWKNrListe,Übersicht!D$11:D$26),0)</f>
        <v>0</v>
      </c>
      <c r="AD426" s="142">
        <f>IF(AND(NOT(ISBLANK(G426)),ISNUMBER(H426)),LOOKUP(H426,WKNrListe,Übersicht!I$11:I$26),)</f>
        <v>0</v>
      </c>
      <c r="AE426" s="216" t="str">
        <f t="shared" si="12"/>
        <v/>
      </c>
      <c r="AF426" s="206" t="str">
        <f>IF(OR(ISBLANK(F426),
AND(
ISBLANK(E426),
NOT(ISNUMBER(E426))
)),
"",
IF(
E426&lt;=Schwierigkeitsstufen!J$3,
Schwierigkeitsstufen!K$3,
Schwierigkeitsstufen!K$2
))</f>
        <v/>
      </c>
    </row>
    <row r="427" spans="1:32" s="50" customFormat="1" ht="15" x14ac:dyDescent="0.2">
      <c r="A427" s="46"/>
      <c r="B427" s="46"/>
      <c r="C427" s="48"/>
      <c r="D427" s="48"/>
      <c r="E427" s="47"/>
      <c r="F427" s="48"/>
      <c r="G427" s="48"/>
      <c r="H427" s="170" t="str">
        <f>IF(ISBLANK(G427)," ",IF(LOOKUP(G427,MannschaftsNrListe,Mannschaften!B$4:B$53)&lt;&gt;0,LOOKUP(G427,MannschaftsNrListe,Mannschaften!B$4:B$53),""))</f>
        <v xml:space="preserve"> </v>
      </c>
      <c r="I427" s="48"/>
      <c r="J427" s="48"/>
      <c r="K427" s="48"/>
      <c r="L427" s="48"/>
      <c r="M427" s="48"/>
      <c r="N427" s="48"/>
      <c r="O427" s="48"/>
      <c r="P427" s="48"/>
      <c r="Q427" s="48"/>
      <c r="R427" s="48"/>
      <c r="S427" s="48"/>
      <c r="T427" s="48"/>
      <c r="U427" s="48"/>
      <c r="V427" s="48"/>
      <c r="W427" s="48"/>
      <c r="X427" s="48"/>
      <c r="Y427" s="48"/>
      <c r="Z427" s="48"/>
      <c r="AA427" s="49"/>
      <c r="AB427" s="142">
        <f t="shared" si="13"/>
        <v>0</v>
      </c>
      <c r="AC427" s="142">
        <f>IF(NOT(ISBLANK(F427)),LOOKUP(F427,EWKNrListe,Übersicht!D$11:D$26),0)</f>
        <v>0</v>
      </c>
      <c r="AD427" s="142">
        <f>IF(AND(NOT(ISBLANK(G427)),ISNUMBER(H427)),LOOKUP(H427,WKNrListe,Übersicht!I$11:I$26),)</f>
        <v>0</v>
      </c>
      <c r="AE427" s="216" t="str">
        <f t="shared" si="12"/>
        <v/>
      </c>
      <c r="AF427" s="206" t="str">
        <f>IF(OR(ISBLANK(F427),
AND(
ISBLANK(E427),
NOT(ISNUMBER(E427))
)),
"",
IF(
E427&lt;=Schwierigkeitsstufen!J$3,
Schwierigkeitsstufen!K$3,
Schwierigkeitsstufen!K$2
))</f>
        <v/>
      </c>
    </row>
    <row r="428" spans="1:32" s="50" customFormat="1" ht="15" x14ac:dyDescent="0.2">
      <c r="A428" s="46"/>
      <c r="B428" s="46"/>
      <c r="C428" s="48"/>
      <c r="D428" s="48"/>
      <c r="E428" s="47"/>
      <c r="F428" s="48"/>
      <c r="G428" s="48"/>
      <c r="H428" s="170" t="str">
        <f>IF(ISBLANK(G428)," ",IF(LOOKUP(G428,MannschaftsNrListe,Mannschaften!B$4:B$53)&lt;&gt;0,LOOKUP(G428,MannschaftsNrListe,Mannschaften!B$4:B$53),""))</f>
        <v xml:space="preserve"> </v>
      </c>
      <c r="I428" s="48"/>
      <c r="J428" s="48"/>
      <c r="K428" s="48"/>
      <c r="L428" s="48"/>
      <c r="M428" s="48"/>
      <c r="N428" s="48"/>
      <c r="O428" s="48"/>
      <c r="P428" s="48"/>
      <c r="Q428" s="48"/>
      <c r="R428" s="48"/>
      <c r="S428" s="48"/>
      <c r="T428" s="48"/>
      <c r="U428" s="48"/>
      <c r="V428" s="48"/>
      <c r="W428" s="48"/>
      <c r="X428" s="48"/>
      <c r="Y428" s="48"/>
      <c r="Z428" s="48"/>
      <c r="AA428" s="49"/>
      <c r="AB428" s="142">
        <f t="shared" si="13"/>
        <v>0</v>
      </c>
      <c r="AC428" s="142">
        <f>IF(NOT(ISBLANK(F428)),LOOKUP(F428,EWKNrListe,Übersicht!D$11:D$26),0)</f>
        <v>0</v>
      </c>
      <c r="AD428" s="142">
        <f>IF(AND(NOT(ISBLANK(G428)),ISNUMBER(H428)),LOOKUP(H428,WKNrListe,Übersicht!I$11:I$26),)</f>
        <v>0</v>
      </c>
      <c r="AE428" s="216" t="str">
        <f t="shared" si="12"/>
        <v/>
      </c>
      <c r="AF428" s="206" t="str">
        <f>IF(OR(ISBLANK(F428),
AND(
ISBLANK(E428),
NOT(ISNUMBER(E428))
)),
"",
IF(
E428&lt;=Schwierigkeitsstufen!J$3,
Schwierigkeitsstufen!K$3,
Schwierigkeitsstufen!K$2
))</f>
        <v/>
      </c>
    </row>
    <row r="429" spans="1:32" s="50" customFormat="1" ht="15" x14ac:dyDescent="0.2">
      <c r="A429" s="46"/>
      <c r="B429" s="46"/>
      <c r="C429" s="48"/>
      <c r="D429" s="48"/>
      <c r="E429" s="47"/>
      <c r="F429" s="48"/>
      <c r="G429" s="48"/>
      <c r="H429" s="170" t="str">
        <f>IF(ISBLANK(G429)," ",IF(LOOKUP(G429,MannschaftsNrListe,Mannschaften!B$4:B$53)&lt;&gt;0,LOOKUP(G429,MannschaftsNrListe,Mannschaften!B$4:B$53),""))</f>
        <v xml:space="preserve"> </v>
      </c>
      <c r="I429" s="48"/>
      <c r="J429" s="48"/>
      <c r="K429" s="48"/>
      <c r="L429" s="48"/>
      <c r="M429" s="48"/>
      <c r="N429" s="48"/>
      <c r="O429" s="48"/>
      <c r="P429" s="48"/>
      <c r="Q429" s="48"/>
      <c r="R429" s="48"/>
      <c r="S429" s="48"/>
      <c r="T429" s="48"/>
      <c r="U429" s="48"/>
      <c r="V429" s="48"/>
      <c r="W429" s="48"/>
      <c r="X429" s="48"/>
      <c r="Y429" s="48"/>
      <c r="Z429" s="48"/>
      <c r="AA429" s="49"/>
      <c r="AB429" s="142">
        <f t="shared" si="13"/>
        <v>0</v>
      </c>
      <c r="AC429" s="142">
        <f>IF(NOT(ISBLANK(F429)),LOOKUP(F429,EWKNrListe,Übersicht!D$11:D$26),0)</f>
        <v>0</v>
      </c>
      <c r="AD429" s="142">
        <f>IF(AND(NOT(ISBLANK(G429)),ISNUMBER(H429)),LOOKUP(H429,WKNrListe,Übersicht!I$11:I$26),)</f>
        <v>0</v>
      </c>
      <c r="AE429" s="216" t="str">
        <f t="shared" si="12"/>
        <v/>
      </c>
      <c r="AF429" s="206" t="str">
        <f>IF(OR(ISBLANK(F429),
AND(
ISBLANK(E429),
NOT(ISNUMBER(E429))
)),
"",
IF(
E429&lt;=Schwierigkeitsstufen!J$3,
Schwierigkeitsstufen!K$3,
Schwierigkeitsstufen!K$2
))</f>
        <v/>
      </c>
    </row>
    <row r="430" spans="1:32" s="50" customFormat="1" ht="15" x14ac:dyDescent="0.2">
      <c r="A430" s="46"/>
      <c r="B430" s="46"/>
      <c r="C430" s="48"/>
      <c r="D430" s="48"/>
      <c r="E430" s="47"/>
      <c r="F430" s="48"/>
      <c r="G430" s="48"/>
      <c r="H430" s="170" t="str">
        <f>IF(ISBLANK(G430)," ",IF(LOOKUP(G430,MannschaftsNrListe,Mannschaften!B$4:B$53)&lt;&gt;0,LOOKUP(G430,MannschaftsNrListe,Mannschaften!B$4:B$53),""))</f>
        <v xml:space="preserve"> </v>
      </c>
      <c r="I430" s="48"/>
      <c r="J430" s="48"/>
      <c r="K430" s="48"/>
      <c r="L430" s="48"/>
      <c r="M430" s="48"/>
      <c r="N430" s="48"/>
      <c r="O430" s="48"/>
      <c r="P430" s="48"/>
      <c r="Q430" s="48"/>
      <c r="R430" s="48"/>
      <c r="S430" s="48"/>
      <c r="T430" s="48"/>
      <c r="U430" s="48"/>
      <c r="V430" s="48"/>
      <c r="W430" s="48"/>
      <c r="X430" s="48"/>
      <c r="Y430" s="48"/>
      <c r="Z430" s="48"/>
      <c r="AA430" s="49"/>
      <c r="AB430" s="142">
        <f t="shared" si="13"/>
        <v>0</v>
      </c>
      <c r="AC430" s="142">
        <f>IF(NOT(ISBLANK(F430)),LOOKUP(F430,EWKNrListe,Übersicht!D$11:D$26),0)</f>
        <v>0</v>
      </c>
      <c r="AD430" s="142">
        <f>IF(AND(NOT(ISBLANK(G430)),ISNUMBER(H430)),LOOKUP(H430,WKNrListe,Übersicht!I$11:I$26),)</f>
        <v>0</v>
      </c>
      <c r="AE430" s="216" t="str">
        <f t="shared" si="12"/>
        <v/>
      </c>
      <c r="AF430" s="206" t="str">
        <f>IF(OR(ISBLANK(F430),
AND(
ISBLANK(E430),
NOT(ISNUMBER(E430))
)),
"",
IF(
E430&lt;=Schwierigkeitsstufen!J$3,
Schwierigkeitsstufen!K$3,
Schwierigkeitsstufen!K$2
))</f>
        <v/>
      </c>
    </row>
    <row r="431" spans="1:32" s="50" customFormat="1" ht="15" x14ac:dyDescent="0.2">
      <c r="A431" s="46"/>
      <c r="B431" s="46"/>
      <c r="C431" s="48"/>
      <c r="D431" s="48"/>
      <c r="E431" s="47"/>
      <c r="F431" s="48"/>
      <c r="G431" s="48"/>
      <c r="H431" s="170" t="str">
        <f>IF(ISBLANK(G431)," ",IF(LOOKUP(G431,MannschaftsNrListe,Mannschaften!B$4:B$53)&lt;&gt;0,LOOKUP(G431,MannschaftsNrListe,Mannschaften!B$4:B$53),""))</f>
        <v xml:space="preserve"> </v>
      </c>
      <c r="I431" s="48"/>
      <c r="J431" s="48"/>
      <c r="K431" s="48"/>
      <c r="L431" s="48"/>
      <c r="M431" s="48"/>
      <c r="N431" s="48"/>
      <c r="O431" s="48"/>
      <c r="P431" s="48"/>
      <c r="Q431" s="48"/>
      <c r="R431" s="48"/>
      <c r="S431" s="48"/>
      <c r="T431" s="48"/>
      <c r="U431" s="48"/>
      <c r="V431" s="48"/>
      <c r="W431" s="48"/>
      <c r="X431" s="48"/>
      <c r="Y431" s="48"/>
      <c r="Z431" s="48"/>
      <c r="AA431" s="49"/>
      <c r="AB431" s="142">
        <f t="shared" si="13"/>
        <v>0</v>
      </c>
      <c r="AC431" s="142">
        <f>IF(NOT(ISBLANK(F431)),LOOKUP(F431,EWKNrListe,Übersicht!D$11:D$26),0)</f>
        <v>0</v>
      </c>
      <c r="AD431" s="142">
        <f>IF(AND(NOT(ISBLANK(G431)),ISNUMBER(H431)),LOOKUP(H431,WKNrListe,Übersicht!I$11:I$26),)</f>
        <v>0</v>
      </c>
      <c r="AE431" s="216" t="str">
        <f t="shared" si="12"/>
        <v/>
      </c>
      <c r="AF431" s="206" t="str">
        <f>IF(OR(ISBLANK(F431),
AND(
ISBLANK(E431),
NOT(ISNUMBER(E431))
)),
"",
IF(
E431&lt;=Schwierigkeitsstufen!J$3,
Schwierigkeitsstufen!K$3,
Schwierigkeitsstufen!K$2
))</f>
        <v/>
      </c>
    </row>
    <row r="432" spans="1:32" s="50" customFormat="1" ht="15" x14ac:dyDescent="0.2">
      <c r="A432" s="46"/>
      <c r="B432" s="46"/>
      <c r="C432" s="48"/>
      <c r="D432" s="48"/>
      <c r="E432" s="47"/>
      <c r="F432" s="48"/>
      <c r="G432" s="48"/>
      <c r="H432" s="170" t="str">
        <f>IF(ISBLANK(G432)," ",IF(LOOKUP(G432,MannschaftsNrListe,Mannschaften!B$4:B$53)&lt;&gt;0,LOOKUP(G432,MannschaftsNrListe,Mannschaften!B$4:B$53),""))</f>
        <v xml:space="preserve"> </v>
      </c>
      <c r="I432" s="48"/>
      <c r="J432" s="48"/>
      <c r="K432" s="48"/>
      <c r="L432" s="48"/>
      <c r="M432" s="48"/>
      <c r="N432" s="48"/>
      <c r="O432" s="48"/>
      <c r="P432" s="48"/>
      <c r="Q432" s="48"/>
      <c r="R432" s="48"/>
      <c r="S432" s="48"/>
      <c r="T432" s="48"/>
      <c r="U432" s="48"/>
      <c r="V432" s="48"/>
      <c r="W432" s="48"/>
      <c r="X432" s="48"/>
      <c r="Y432" s="48"/>
      <c r="Z432" s="48"/>
      <c r="AA432" s="49"/>
      <c r="AB432" s="142">
        <f t="shared" si="13"/>
        <v>0</v>
      </c>
      <c r="AC432" s="142">
        <f>IF(NOT(ISBLANK(F432)),LOOKUP(F432,EWKNrListe,Übersicht!D$11:D$26),0)</f>
        <v>0</v>
      </c>
      <c r="AD432" s="142">
        <f>IF(AND(NOT(ISBLANK(G432)),ISNUMBER(H432)),LOOKUP(H432,WKNrListe,Übersicht!I$11:I$26),)</f>
        <v>0</v>
      </c>
      <c r="AE432" s="216" t="str">
        <f t="shared" si="12"/>
        <v/>
      </c>
      <c r="AF432" s="206" t="str">
        <f>IF(OR(ISBLANK(F432),
AND(
ISBLANK(E432),
NOT(ISNUMBER(E432))
)),
"",
IF(
E432&lt;=Schwierigkeitsstufen!J$3,
Schwierigkeitsstufen!K$3,
Schwierigkeitsstufen!K$2
))</f>
        <v/>
      </c>
    </row>
    <row r="433" spans="1:32" s="50" customFormat="1" ht="15" x14ac:dyDescent="0.2">
      <c r="A433" s="46"/>
      <c r="B433" s="46"/>
      <c r="C433" s="48"/>
      <c r="D433" s="48"/>
      <c r="E433" s="47"/>
      <c r="F433" s="48"/>
      <c r="G433" s="48"/>
      <c r="H433" s="170" t="str">
        <f>IF(ISBLANK(G433)," ",IF(LOOKUP(G433,MannschaftsNrListe,Mannschaften!B$4:B$53)&lt;&gt;0,LOOKUP(G433,MannschaftsNrListe,Mannschaften!B$4:B$53),""))</f>
        <v xml:space="preserve"> </v>
      </c>
      <c r="I433" s="48"/>
      <c r="J433" s="48"/>
      <c r="K433" s="48"/>
      <c r="L433" s="48"/>
      <c r="M433" s="48"/>
      <c r="N433" s="48"/>
      <c r="O433" s="48"/>
      <c r="P433" s="48"/>
      <c r="Q433" s="48"/>
      <c r="R433" s="48"/>
      <c r="S433" s="48"/>
      <c r="T433" s="48"/>
      <c r="U433" s="48"/>
      <c r="V433" s="48"/>
      <c r="W433" s="48"/>
      <c r="X433" s="48"/>
      <c r="Y433" s="48"/>
      <c r="Z433" s="48"/>
      <c r="AA433" s="49"/>
      <c r="AB433" s="142">
        <f t="shared" si="13"/>
        <v>0</v>
      </c>
      <c r="AC433" s="142">
        <f>IF(NOT(ISBLANK(F433)),LOOKUP(F433,EWKNrListe,Übersicht!D$11:D$26),0)</f>
        <v>0</v>
      </c>
      <c r="AD433" s="142">
        <f>IF(AND(NOT(ISBLANK(G433)),ISNUMBER(H433)),LOOKUP(H433,WKNrListe,Übersicht!I$11:I$26),)</f>
        <v>0</v>
      </c>
      <c r="AE433" s="216" t="str">
        <f t="shared" si="12"/>
        <v/>
      </c>
      <c r="AF433" s="206" t="str">
        <f>IF(OR(ISBLANK(F433),
AND(
ISBLANK(E433),
NOT(ISNUMBER(E433))
)),
"",
IF(
E433&lt;=Schwierigkeitsstufen!J$3,
Schwierigkeitsstufen!K$3,
Schwierigkeitsstufen!K$2
))</f>
        <v/>
      </c>
    </row>
    <row r="434" spans="1:32" s="50" customFormat="1" ht="15" x14ac:dyDescent="0.2">
      <c r="A434" s="46"/>
      <c r="B434" s="46"/>
      <c r="C434" s="48"/>
      <c r="D434" s="48"/>
      <c r="E434" s="47"/>
      <c r="F434" s="48"/>
      <c r="G434" s="48"/>
      <c r="H434" s="170" t="str">
        <f>IF(ISBLANK(G434)," ",IF(LOOKUP(G434,MannschaftsNrListe,Mannschaften!B$4:B$53)&lt;&gt;0,LOOKUP(G434,MannschaftsNrListe,Mannschaften!B$4:B$53),""))</f>
        <v xml:space="preserve"> </v>
      </c>
      <c r="I434" s="48"/>
      <c r="J434" s="48"/>
      <c r="K434" s="48"/>
      <c r="L434" s="48"/>
      <c r="M434" s="48"/>
      <c r="N434" s="48"/>
      <c r="O434" s="48"/>
      <c r="P434" s="48"/>
      <c r="Q434" s="48"/>
      <c r="R434" s="48"/>
      <c r="S434" s="48"/>
      <c r="T434" s="48"/>
      <c r="U434" s="48"/>
      <c r="V434" s="48"/>
      <c r="W434" s="48"/>
      <c r="X434" s="48"/>
      <c r="Y434" s="48"/>
      <c r="Z434" s="48"/>
      <c r="AA434" s="49"/>
      <c r="AB434" s="142">
        <f t="shared" si="13"/>
        <v>0</v>
      </c>
      <c r="AC434" s="142">
        <f>IF(NOT(ISBLANK(F434)),LOOKUP(F434,EWKNrListe,Übersicht!D$11:D$26),0)</f>
        <v>0</v>
      </c>
      <c r="AD434" s="142">
        <f>IF(AND(NOT(ISBLANK(G434)),ISNUMBER(H434)),LOOKUP(H434,WKNrListe,Übersicht!I$11:I$26),)</f>
        <v>0</v>
      </c>
      <c r="AE434" s="216" t="str">
        <f t="shared" si="12"/>
        <v/>
      </c>
      <c r="AF434" s="206" t="str">
        <f>IF(OR(ISBLANK(F434),
AND(
ISBLANK(E434),
NOT(ISNUMBER(E434))
)),
"",
IF(
E434&lt;=Schwierigkeitsstufen!J$3,
Schwierigkeitsstufen!K$3,
Schwierigkeitsstufen!K$2
))</f>
        <v/>
      </c>
    </row>
    <row r="435" spans="1:32" s="50" customFormat="1" ht="15" x14ac:dyDescent="0.2">
      <c r="A435" s="46"/>
      <c r="B435" s="46"/>
      <c r="C435" s="48"/>
      <c r="D435" s="48"/>
      <c r="E435" s="47"/>
      <c r="F435" s="48"/>
      <c r="G435" s="48"/>
      <c r="H435" s="170" t="str">
        <f>IF(ISBLANK(G435)," ",IF(LOOKUP(G435,MannschaftsNrListe,Mannschaften!B$4:B$53)&lt;&gt;0,LOOKUP(G435,MannschaftsNrListe,Mannschaften!B$4:B$53),""))</f>
        <v xml:space="preserve"> </v>
      </c>
      <c r="I435" s="48"/>
      <c r="J435" s="48"/>
      <c r="K435" s="48"/>
      <c r="L435" s="48"/>
      <c r="M435" s="48"/>
      <c r="N435" s="48"/>
      <c r="O435" s="48"/>
      <c r="P435" s="48"/>
      <c r="Q435" s="48"/>
      <c r="R435" s="48"/>
      <c r="S435" s="48"/>
      <c r="T435" s="48"/>
      <c r="U435" s="48"/>
      <c r="V435" s="48"/>
      <c r="W435" s="48"/>
      <c r="X435" s="48"/>
      <c r="Y435" s="48"/>
      <c r="Z435" s="48"/>
      <c r="AA435" s="49"/>
      <c r="AB435" s="142">
        <f t="shared" si="13"/>
        <v>0</v>
      </c>
      <c r="AC435" s="142">
        <f>IF(NOT(ISBLANK(F435)),LOOKUP(F435,EWKNrListe,Übersicht!D$11:D$26),0)</f>
        <v>0</v>
      </c>
      <c r="AD435" s="142">
        <f>IF(AND(NOT(ISBLANK(G435)),ISNUMBER(H435)),LOOKUP(H435,WKNrListe,Übersicht!I$11:I$26),)</f>
        <v>0</v>
      </c>
      <c r="AE435" s="216" t="str">
        <f t="shared" si="12"/>
        <v/>
      </c>
      <c r="AF435" s="206" t="str">
        <f>IF(OR(ISBLANK(F435),
AND(
ISBLANK(E435),
NOT(ISNUMBER(E435))
)),
"",
IF(
E435&lt;=Schwierigkeitsstufen!J$3,
Schwierigkeitsstufen!K$3,
Schwierigkeitsstufen!K$2
))</f>
        <v/>
      </c>
    </row>
    <row r="436" spans="1:32" s="50" customFormat="1" ht="15" x14ac:dyDescent="0.2">
      <c r="A436" s="46"/>
      <c r="B436" s="46"/>
      <c r="C436" s="48"/>
      <c r="D436" s="48"/>
      <c r="E436" s="47"/>
      <c r="F436" s="48"/>
      <c r="G436" s="48"/>
      <c r="H436" s="170" t="str">
        <f>IF(ISBLANK(G436)," ",IF(LOOKUP(G436,MannschaftsNrListe,Mannschaften!B$4:B$53)&lt;&gt;0,LOOKUP(G436,MannschaftsNrListe,Mannschaften!B$4:B$53),""))</f>
        <v xml:space="preserve"> </v>
      </c>
      <c r="I436" s="48"/>
      <c r="J436" s="48"/>
      <c r="K436" s="48"/>
      <c r="L436" s="48"/>
      <c r="M436" s="48"/>
      <c r="N436" s="48"/>
      <c r="O436" s="48"/>
      <c r="P436" s="48"/>
      <c r="Q436" s="48"/>
      <c r="R436" s="48"/>
      <c r="S436" s="48"/>
      <c r="T436" s="48"/>
      <c r="U436" s="48"/>
      <c r="V436" s="48"/>
      <c r="W436" s="48"/>
      <c r="X436" s="48"/>
      <c r="Y436" s="48"/>
      <c r="Z436" s="48"/>
      <c r="AA436" s="49"/>
      <c r="AB436" s="142">
        <f t="shared" si="13"/>
        <v>0</v>
      </c>
      <c r="AC436" s="142">
        <f>IF(NOT(ISBLANK(F436)),LOOKUP(F436,EWKNrListe,Übersicht!D$11:D$26),0)</f>
        <v>0</v>
      </c>
      <c r="AD436" s="142">
        <f>IF(AND(NOT(ISBLANK(G436)),ISNUMBER(H436)),LOOKUP(H436,WKNrListe,Übersicht!I$11:I$26),)</f>
        <v>0</v>
      </c>
      <c r="AE436" s="216" t="str">
        <f t="shared" si="12"/>
        <v/>
      </c>
      <c r="AF436" s="206" t="str">
        <f>IF(OR(ISBLANK(F436),
AND(
ISBLANK(E436),
NOT(ISNUMBER(E436))
)),
"",
IF(
E436&lt;=Schwierigkeitsstufen!J$3,
Schwierigkeitsstufen!K$3,
Schwierigkeitsstufen!K$2
))</f>
        <v/>
      </c>
    </row>
    <row r="437" spans="1:32" s="50" customFormat="1" ht="15" x14ac:dyDescent="0.2">
      <c r="A437" s="46"/>
      <c r="B437" s="46"/>
      <c r="C437" s="48"/>
      <c r="D437" s="48"/>
      <c r="E437" s="47"/>
      <c r="F437" s="48"/>
      <c r="G437" s="48"/>
      <c r="H437" s="170" t="str">
        <f>IF(ISBLANK(G437)," ",IF(LOOKUP(G437,MannschaftsNrListe,Mannschaften!B$4:B$53)&lt;&gt;0,LOOKUP(G437,MannschaftsNrListe,Mannschaften!B$4:B$53),""))</f>
        <v xml:space="preserve"> </v>
      </c>
      <c r="I437" s="48"/>
      <c r="J437" s="48"/>
      <c r="K437" s="48"/>
      <c r="L437" s="48"/>
      <c r="M437" s="48"/>
      <c r="N437" s="48"/>
      <c r="O437" s="48"/>
      <c r="P437" s="48"/>
      <c r="Q437" s="48"/>
      <c r="R437" s="48"/>
      <c r="S437" s="48"/>
      <c r="T437" s="48"/>
      <c r="U437" s="48"/>
      <c r="V437" s="48"/>
      <c r="W437" s="48"/>
      <c r="X437" s="48"/>
      <c r="Y437" s="48"/>
      <c r="Z437" s="48"/>
      <c r="AA437" s="49"/>
      <c r="AB437" s="142">
        <f t="shared" si="13"/>
        <v>0</v>
      </c>
      <c r="AC437" s="142">
        <f>IF(NOT(ISBLANK(F437)),LOOKUP(F437,EWKNrListe,Übersicht!D$11:D$26),0)</f>
        <v>0</v>
      </c>
      <c r="AD437" s="142">
        <f>IF(AND(NOT(ISBLANK(G437)),ISNUMBER(H437)),LOOKUP(H437,WKNrListe,Übersicht!I$11:I$26),)</f>
        <v>0</v>
      </c>
      <c r="AE437" s="216" t="str">
        <f t="shared" si="12"/>
        <v/>
      </c>
      <c r="AF437" s="206" t="str">
        <f>IF(OR(ISBLANK(F437),
AND(
ISBLANK(E437),
NOT(ISNUMBER(E437))
)),
"",
IF(
E437&lt;=Schwierigkeitsstufen!J$3,
Schwierigkeitsstufen!K$3,
Schwierigkeitsstufen!K$2
))</f>
        <v/>
      </c>
    </row>
    <row r="438" spans="1:32" s="50" customFormat="1" ht="15" x14ac:dyDescent="0.2">
      <c r="A438" s="46"/>
      <c r="B438" s="46"/>
      <c r="C438" s="48"/>
      <c r="D438" s="48"/>
      <c r="E438" s="47"/>
      <c r="F438" s="48"/>
      <c r="G438" s="48"/>
      <c r="H438" s="170" t="str">
        <f>IF(ISBLANK(G438)," ",IF(LOOKUP(G438,MannschaftsNrListe,Mannschaften!B$4:B$53)&lt;&gt;0,LOOKUP(G438,MannschaftsNrListe,Mannschaften!B$4:B$53),""))</f>
        <v xml:space="preserve"> </v>
      </c>
      <c r="I438" s="48"/>
      <c r="J438" s="48"/>
      <c r="K438" s="48"/>
      <c r="L438" s="48"/>
      <c r="M438" s="48"/>
      <c r="N438" s="48"/>
      <c r="O438" s="48"/>
      <c r="P438" s="48"/>
      <c r="Q438" s="48"/>
      <c r="R438" s="48"/>
      <c r="S438" s="48"/>
      <c r="T438" s="48"/>
      <c r="U438" s="48"/>
      <c r="V438" s="48"/>
      <c r="W438" s="48"/>
      <c r="X438" s="48"/>
      <c r="Y438" s="48"/>
      <c r="Z438" s="48"/>
      <c r="AA438" s="49"/>
      <c r="AB438" s="142">
        <f t="shared" si="13"/>
        <v>0</v>
      </c>
      <c r="AC438" s="142">
        <f>IF(NOT(ISBLANK(F438)),LOOKUP(F438,EWKNrListe,Übersicht!D$11:D$26),0)</f>
        <v>0</v>
      </c>
      <c r="AD438" s="142">
        <f>IF(AND(NOT(ISBLANK(G438)),ISNUMBER(H438)),LOOKUP(H438,WKNrListe,Übersicht!I$11:I$26),)</f>
        <v>0</v>
      </c>
      <c r="AE438" s="216" t="str">
        <f t="shared" si="12"/>
        <v/>
      </c>
      <c r="AF438" s="206" t="str">
        <f>IF(OR(ISBLANK(F438),
AND(
ISBLANK(E438),
NOT(ISNUMBER(E438))
)),
"",
IF(
E438&lt;=Schwierigkeitsstufen!J$3,
Schwierigkeitsstufen!K$3,
Schwierigkeitsstufen!K$2
))</f>
        <v/>
      </c>
    </row>
    <row r="439" spans="1:32" s="50" customFormat="1" ht="15" x14ac:dyDescent="0.2">
      <c r="A439" s="46"/>
      <c r="B439" s="46"/>
      <c r="C439" s="48"/>
      <c r="D439" s="48"/>
      <c r="E439" s="47"/>
      <c r="F439" s="48"/>
      <c r="G439" s="48"/>
      <c r="H439" s="170" t="str">
        <f>IF(ISBLANK(G439)," ",IF(LOOKUP(G439,MannschaftsNrListe,Mannschaften!B$4:B$53)&lt;&gt;0,LOOKUP(G439,MannschaftsNrListe,Mannschaften!B$4:B$53),""))</f>
        <v xml:space="preserve"> </v>
      </c>
      <c r="I439" s="48"/>
      <c r="J439" s="48"/>
      <c r="K439" s="48"/>
      <c r="L439" s="48"/>
      <c r="M439" s="48"/>
      <c r="N439" s="48"/>
      <c r="O439" s="48"/>
      <c r="P439" s="48"/>
      <c r="Q439" s="48"/>
      <c r="R439" s="48"/>
      <c r="S439" s="48"/>
      <c r="T439" s="48"/>
      <c r="U439" s="48"/>
      <c r="V439" s="48"/>
      <c r="W439" s="48"/>
      <c r="X439" s="48"/>
      <c r="Y439" s="48"/>
      <c r="Z439" s="48"/>
      <c r="AA439" s="49"/>
      <c r="AB439" s="142">
        <f t="shared" si="13"/>
        <v>0</v>
      </c>
      <c r="AC439" s="142">
        <f>IF(NOT(ISBLANK(F439)),LOOKUP(F439,EWKNrListe,Übersicht!D$11:D$26),0)</f>
        <v>0</v>
      </c>
      <c r="AD439" s="142">
        <f>IF(AND(NOT(ISBLANK(G439)),ISNUMBER(H439)),LOOKUP(H439,WKNrListe,Übersicht!I$11:I$26),)</f>
        <v>0</v>
      </c>
      <c r="AE439" s="216" t="str">
        <f t="shared" si="12"/>
        <v/>
      </c>
      <c r="AF439" s="206" t="str">
        <f>IF(OR(ISBLANK(F439),
AND(
ISBLANK(E439),
NOT(ISNUMBER(E439))
)),
"",
IF(
E439&lt;=Schwierigkeitsstufen!J$3,
Schwierigkeitsstufen!K$3,
Schwierigkeitsstufen!K$2
))</f>
        <v/>
      </c>
    </row>
    <row r="440" spans="1:32" s="50" customFormat="1" ht="15" x14ac:dyDescent="0.2">
      <c r="A440" s="46"/>
      <c r="B440" s="46"/>
      <c r="C440" s="48"/>
      <c r="D440" s="48"/>
      <c r="E440" s="47"/>
      <c r="F440" s="48"/>
      <c r="G440" s="48"/>
      <c r="H440" s="170" t="str">
        <f>IF(ISBLANK(G440)," ",IF(LOOKUP(G440,MannschaftsNrListe,Mannschaften!B$4:B$53)&lt;&gt;0,LOOKUP(G440,MannschaftsNrListe,Mannschaften!B$4:B$53),""))</f>
        <v xml:space="preserve"> </v>
      </c>
      <c r="I440" s="48"/>
      <c r="J440" s="48"/>
      <c r="K440" s="48"/>
      <c r="L440" s="48"/>
      <c r="M440" s="48"/>
      <c r="N440" s="48"/>
      <c r="O440" s="48"/>
      <c r="P440" s="48"/>
      <c r="Q440" s="48"/>
      <c r="R440" s="48"/>
      <c r="S440" s="48"/>
      <c r="T440" s="48"/>
      <c r="U440" s="48"/>
      <c r="V440" s="48"/>
      <c r="W440" s="48"/>
      <c r="X440" s="48"/>
      <c r="Y440" s="48"/>
      <c r="Z440" s="48"/>
      <c r="AA440" s="49"/>
      <c r="AB440" s="142">
        <f t="shared" si="13"/>
        <v>0</v>
      </c>
      <c r="AC440" s="142">
        <f>IF(NOT(ISBLANK(F440)),LOOKUP(F440,EWKNrListe,Übersicht!D$11:D$26),0)</f>
        <v>0</v>
      </c>
      <c r="AD440" s="142">
        <f>IF(AND(NOT(ISBLANK(G440)),ISNUMBER(H440)),LOOKUP(H440,WKNrListe,Übersicht!I$11:I$26),)</f>
        <v>0</v>
      </c>
      <c r="AE440" s="216" t="str">
        <f t="shared" si="12"/>
        <v/>
      </c>
      <c r="AF440" s="206" t="str">
        <f>IF(OR(ISBLANK(F440),
AND(
ISBLANK(E440),
NOT(ISNUMBER(E440))
)),
"",
IF(
E440&lt;=Schwierigkeitsstufen!J$3,
Schwierigkeitsstufen!K$3,
Schwierigkeitsstufen!K$2
))</f>
        <v/>
      </c>
    </row>
    <row r="441" spans="1:32" s="50" customFormat="1" ht="15" x14ac:dyDescent="0.2">
      <c r="A441" s="46"/>
      <c r="B441" s="46"/>
      <c r="C441" s="48"/>
      <c r="D441" s="48"/>
      <c r="E441" s="47"/>
      <c r="F441" s="48"/>
      <c r="G441" s="48"/>
      <c r="H441" s="170" t="str">
        <f>IF(ISBLANK(G441)," ",IF(LOOKUP(G441,MannschaftsNrListe,Mannschaften!B$4:B$53)&lt;&gt;0,LOOKUP(G441,MannschaftsNrListe,Mannschaften!B$4:B$53),""))</f>
        <v xml:space="preserve"> </v>
      </c>
      <c r="I441" s="48"/>
      <c r="J441" s="48"/>
      <c r="K441" s="48"/>
      <c r="L441" s="48"/>
      <c r="M441" s="48"/>
      <c r="N441" s="48"/>
      <c r="O441" s="48"/>
      <c r="P441" s="48"/>
      <c r="Q441" s="48"/>
      <c r="R441" s="48"/>
      <c r="S441" s="48"/>
      <c r="T441" s="48"/>
      <c r="U441" s="48"/>
      <c r="V441" s="48"/>
      <c r="W441" s="48"/>
      <c r="X441" s="48"/>
      <c r="Y441" s="48"/>
      <c r="Z441" s="48"/>
      <c r="AA441" s="49"/>
      <c r="AB441" s="142">
        <f t="shared" si="13"/>
        <v>0</v>
      </c>
      <c r="AC441" s="142">
        <f>IF(NOT(ISBLANK(F441)),LOOKUP(F441,EWKNrListe,Übersicht!D$11:D$26),0)</f>
        <v>0</v>
      </c>
      <c r="AD441" s="142">
        <f>IF(AND(NOT(ISBLANK(G441)),ISNUMBER(H441)),LOOKUP(H441,WKNrListe,Übersicht!I$11:I$26),)</f>
        <v>0</v>
      </c>
      <c r="AE441" s="216" t="str">
        <f t="shared" si="12"/>
        <v/>
      </c>
      <c r="AF441" s="206" t="str">
        <f>IF(OR(ISBLANK(F441),
AND(
ISBLANK(E441),
NOT(ISNUMBER(E441))
)),
"",
IF(
E441&lt;=Schwierigkeitsstufen!J$3,
Schwierigkeitsstufen!K$3,
Schwierigkeitsstufen!K$2
))</f>
        <v/>
      </c>
    </row>
    <row r="442" spans="1:32" s="50" customFormat="1" ht="15" x14ac:dyDescent="0.2">
      <c r="A442" s="46"/>
      <c r="B442" s="46"/>
      <c r="C442" s="48"/>
      <c r="D442" s="48"/>
      <c r="E442" s="47"/>
      <c r="F442" s="48"/>
      <c r="G442" s="48"/>
      <c r="H442" s="170" t="str">
        <f>IF(ISBLANK(G442)," ",IF(LOOKUP(G442,MannschaftsNrListe,Mannschaften!B$4:B$53)&lt;&gt;0,LOOKUP(G442,MannschaftsNrListe,Mannschaften!B$4:B$53),""))</f>
        <v xml:space="preserve"> </v>
      </c>
      <c r="I442" s="48"/>
      <c r="J442" s="48"/>
      <c r="K442" s="48"/>
      <c r="L442" s="48"/>
      <c r="M442" s="48"/>
      <c r="N442" s="48"/>
      <c r="O442" s="48"/>
      <c r="P442" s="48"/>
      <c r="Q442" s="48"/>
      <c r="R442" s="48"/>
      <c r="S442" s="48"/>
      <c r="T442" s="48"/>
      <c r="U442" s="48"/>
      <c r="V442" s="48"/>
      <c r="W442" s="48"/>
      <c r="X442" s="48"/>
      <c r="Y442" s="48"/>
      <c r="Z442" s="48"/>
      <c r="AA442" s="49"/>
      <c r="AB442" s="142">
        <f t="shared" si="13"/>
        <v>0</v>
      </c>
      <c r="AC442" s="142">
        <f>IF(NOT(ISBLANK(F442)),LOOKUP(F442,EWKNrListe,Übersicht!D$11:D$26),0)</f>
        <v>0</v>
      </c>
      <c r="AD442" s="142">
        <f>IF(AND(NOT(ISBLANK(G442)),ISNUMBER(H442)),LOOKUP(H442,WKNrListe,Übersicht!I$11:I$26),)</f>
        <v>0</v>
      </c>
      <c r="AE442" s="216" t="str">
        <f t="shared" si="12"/>
        <v/>
      </c>
      <c r="AF442" s="206" t="str">
        <f>IF(OR(ISBLANK(F442),
AND(
ISBLANK(E442),
NOT(ISNUMBER(E442))
)),
"",
IF(
E442&lt;=Schwierigkeitsstufen!J$3,
Schwierigkeitsstufen!K$3,
Schwierigkeitsstufen!K$2
))</f>
        <v/>
      </c>
    </row>
    <row r="443" spans="1:32" s="50" customFormat="1" ht="15" x14ac:dyDescent="0.2">
      <c r="A443" s="46"/>
      <c r="B443" s="46"/>
      <c r="C443" s="48"/>
      <c r="D443" s="48"/>
      <c r="E443" s="47"/>
      <c r="F443" s="48"/>
      <c r="G443" s="48"/>
      <c r="H443" s="170" t="str">
        <f>IF(ISBLANK(G443)," ",IF(LOOKUP(G443,MannschaftsNrListe,Mannschaften!B$4:B$53)&lt;&gt;0,LOOKUP(G443,MannschaftsNrListe,Mannschaften!B$4:B$53),""))</f>
        <v xml:space="preserve"> </v>
      </c>
      <c r="I443" s="48"/>
      <c r="J443" s="48"/>
      <c r="K443" s="48"/>
      <c r="L443" s="48"/>
      <c r="M443" s="48"/>
      <c r="N443" s="48"/>
      <c r="O443" s="48"/>
      <c r="P443" s="48"/>
      <c r="Q443" s="48"/>
      <c r="R443" s="48"/>
      <c r="S443" s="48"/>
      <c r="T443" s="48"/>
      <c r="U443" s="48"/>
      <c r="V443" s="48"/>
      <c r="W443" s="48"/>
      <c r="X443" s="48"/>
      <c r="Y443" s="48"/>
      <c r="Z443" s="48"/>
      <c r="AA443" s="49"/>
      <c r="AB443" s="142">
        <f t="shared" si="13"/>
        <v>0</v>
      </c>
      <c r="AC443" s="142">
        <f>IF(NOT(ISBLANK(F443)),LOOKUP(F443,EWKNrListe,Übersicht!D$11:D$26),0)</f>
        <v>0</v>
      </c>
      <c r="AD443" s="142">
        <f>IF(AND(NOT(ISBLANK(G443)),ISNUMBER(H443)),LOOKUP(H443,WKNrListe,Übersicht!I$11:I$26),)</f>
        <v>0</v>
      </c>
      <c r="AE443" s="216" t="str">
        <f t="shared" si="12"/>
        <v/>
      </c>
      <c r="AF443" s="206" t="str">
        <f>IF(OR(ISBLANK(F443),
AND(
ISBLANK(E443),
NOT(ISNUMBER(E443))
)),
"",
IF(
E443&lt;=Schwierigkeitsstufen!J$3,
Schwierigkeitsstufen!K$3,
Schwierigkeitsstufen!K$2
))</f>
        <v/>
      </c>
    </row>
    <row r="444" spans="1:32" s="50" customFormat="1" ht="15" x14ac:dyDescent="0.2">
      <c r="A444" s="46"/>
      <c r="B444" s="46"/>
      <c r="C444" s="48"/>
      <c r="D444" s="48"/>
      <c r="E444" s="47"/>
      <c r="F444" s="48"/>
      <c r="G444" s="48"/>
      <c r="H444" s="170" t="str">
        <f>IF(ISBLANK(G444)," ",IF(LOOKUP(G444,MannschaftsNrListe,Mannschaften!B$4:B$53)&lt;&gt;0,LOOKUP(G444,MannschaftsNrListe,Mannschaften!B$4:B$53),""))</f>
        <v xml:space="preserve"> </v>
      </c>
      <c r="I444" s="48"/>
      <c r="J444" s="48"/>
      <c r="K444" s="48"/>
      <c r="L444" s="48"/>
      <c r="M444" s="48"/>
      <c r="N444" s="48"/>
      <c r="O444" s="48"/>
      <c r="P444" s="48"/>
      <c r="Q444" s="48"/>
      <c r="R444" s="48"/>
      <c r="S444" s="48"/>
      <c r="T444" s="48"/>
      <c r="U444" s="48"/>
      <c r="V444" s="48"/>
      <c r="W444" s="48"/>
      <c r="X444" s="48"/>
      <c r="Y444" s="48"/>
      <c r="Z444" s="48"/>
      <c r="AA444" s="49"/>
      <c r="AB444" s="142">
        <f t="shared" si="13"/>
        <v>0</v>
      </c>
      <c r="AC444" s="142">
        <f>IF(NOT(ISBLANK(F444)),LOOKUP(F444,EWKNrListe,Übersicht!D$11:D$26),0)</f>
        <v>0</v>
      </c>
      <c r="AD444" s="142">
        <f>IF(AND(NOT(ISBLANK(G444)),ISNUMBER(H444)),LOOKUP(H444,WKNrListe,Übersicht!I$11:I$26),)</f>
        <v>0</v>
      </c>
      <c r="AE444" s="216" t="str">
        <f t="shared" si="12"/>
        <v/>
      </c>
      <c r="AF444" s="206" t="str">
        <f>IF(OR(ISBLANK(F444),
AND(
ISBLANK(E444),
NOT(ISNUMBER(E444))
)),
"",
IF(
E444&lt;=Schwierigkeitsstufen!J$3,
Schwierigkeitsstufen!K$3,
Schwierigkeitsstufen!K$2
))</f>
        <v/>
      </c>
    </row>
    <row r="445" spans="1:32" s="50" customFormat="1" ht="15" x14ac:dyDescent="0.2">
      <c r="A445" s="46"/>
      <c r="B445" s="46"/>
      <c r="C445" s="48"/>
      <c r="D445" s="48"/>
      <c r="E445" s="47"/>
      <c r="F445" s="48"/>
      <c r="G445" s="48"/>
      <c r="H445" s="170" t="str">
        <f>IF(ISBLANK(G445)," ",IF(LOOKUP(G445,MannschaftsNrListe,Mannschaften!B$4:B$53)&lt;&gt;0,LOOKUP(G445,MannschaftsNrListe,Mannschaften!B$4:B$53),""))</f>
        <v xml:space="preserve"> </v>
      </c>
      <c r="I445" s="48"/>
      <c r="J445" s="48"/>
      <c r="K445" s="48"/>
      <c r="L445" s="48"/>
      <c r="M445" s="48"/>
      <c r="N445" s="48"/>
      <c r="O445" s="48"/>
      <c r="P445" s="48"/>
      <c r="Q445" s="48"/>
      <c r="R445" s="48"/>
      <c r="S445" s="48"/>
      <c r="T445" s="48"/>
      <c r="U445" s="48"/>
      <c r="V445" s="48"/>
      <c r="W445" s="48"/>
      <c r="X445" s="48"/>
      <c r="Y445" s="48"/>
      <c r="Z445" s="48"/>
      <c r="AA445" s="49"/>
      <c r="AB445" s="142">
        <f t="shared" si="13"/>
        <v>0</v>
      </c>
      <c r="AC445" s="142">
        <f>IF(NOT(ISBLANK(F445)),LOOKUP(F445,EWKNrListe,Übersicht!D$11:D$26),0)</f>
        <v>0</v>
      </c>
      <c r="AD445" s="142">
        <f>IF(AND(NOT(ISBLANK(G445)),ISNUMBER(H445)),LOOKUP(H445,WKNrListe,Übersicht!I$11:I$26),)</f>
        <v>0</v>
      </c>
      <c r="AE445" s="216" t="str">
        <f t="shared" si="12"/>
        <v/>
      </c>
      <c r="AF445" s="206" t="str">
        <f>IF(OR(ISBLANK(F445),
AND(
ISBLANK(E445),
NOT(ISNUMBER(E445))
)),
"",
IF(
E445&lt;=Schwierigkeitsstufen!J$3,
Schwierigkeitsstufen!K$3,
Schwierigkeitsstufen!K$2
))</f>
        <v/>
      </c>
    </row>
    <row r="446" spans="1:32" s="50" customFormat="1" ht="15" x14ac:dyDescent="0.2">
      <c r="A446" s="46"/>
      <c r="B446" s="46"/>
      <c r="C446" s="48"/>
      <c r="D446" s="48"/>
      <c r="E446" s="47"/>
      <c r="F446" s="48"/>
      <c r="G446" s="48"/>
      <c r="H446" s="170" t="str">
        <f>IF(ISBLANK(G446)," ",IF(LOOKUP(G446,MannschaftsNrListe,Mannschaften!B$4:B$53)&lt;&gt;0,LOOKUP(G446,MannschaftsNrListe,Mannschaften!B$4:B$53),""))</f>
        <v xml:space="preserve"> </v>
      </c>
      <c r="I446" s="48"/>
      <c r="J446" s="48"/>
      <c r="K446" s="48"/>
      <c r="L446" s="48"/>
      <c r="M446" s="48"/>
      <c r="N446" s="48"/>
      <c r="O446" s="48"/>
      <c r="P446" s="48"/>
      <c r="Q446" s="48"/>
      <c r="R446" s="48"/>
      <c r="S446" s="48"/>
      <c r="T446" s="48"/>
      <c r="U446" s="48"/>
      <c r="V446" s="48"/>
      <c r="W446" s="48"/>
      <c r="X446" s="48"/>
      <c r="Y446" s="48"/>
      <c r="Z446" s="48"/>
      <c r="AA446" s="49"/>
      <c r="AB446" s="142">
        <f t="shared" si="13"/>
        <v>0</v>
      </c>
      <c r="AC446" s="142">
        <f>IF(NOT(ISBLANK(F446)),LOOKUP(F446,EWKNrListe,Übersicht!D$11:D$26),0)</f>
        <v>0</v>
      </c>
      <c r="AD446" s="142">
        <f>IF(AND(NOT(ISBLANK(G446)),ISNUMBER(H446)),LOOKUP(H446,WKNrListe,Übersicht!I$11:I$26),)</f>
        <v>0</v>
      </c>
      <c r="AE446" s="216" t="str">
        <f t="shared" si="12"/>
        <v/>
      </c>
      <c r="AF446" s="206" t="str">
        <f>IF(OR(ISBLANK(F446),
AND(
ISBLANK(E446),
NOT(ISNUMBER(E446))
)),
"",
IF(
E446&lt;=Schwierigkeitsstufen!J$3,
Schwierigkeitsstufen!K$3,
Schwierigkeitsstufen!K$2
))</f>
        <v/>
      </c>
    </row>
    <row r="447" spans="1:32" s="50" customFormat="1" ht="15" x14ac:dyDescent="0.2">
      <c r="A447" s="46"/>
      <c r="B447" s="46"/>
      <c r="C447" s="48"/>
      <c r="D447" s="48"/>
      <c r="E447" s="47"/>
      <c r="F447" s="48"/>
      <c r="G447" s="48"/>
      <c r="H447" s="170" t="str">
        <f>IF(ISBLANK(G447)," ",IF(LOOKUP(G447,MannschaftsNrListe,Mannschaften!B$4:B$53)&lt;&gt;0,LOOKUP(G447,MannschaftsNrListe,Mannschaften!B$4:B$53),""))</f>
        <v xml:space="preserve"> </v>
      </c>
      <c r="I447" s="48"/>
      <c r="J447" s="48"/>
      <c r="K447" s="48"/>
      <c r="L447" s="48"/>
      <c r="M447" s="48"/>
      <c r="N447" s="48"/>
      <c r="O447" s="48"/>
      <c r="P447" s="48"/>
      <c r="Q447" s="48"/>
      <c r="R447" s="48"/>
      <c r="S447" s="48"/>
      <c r="T447" s="48"/>
      <c r="U447" s="48"/>
      <c r="V447" s="48"/>
      <c r="W447" s="48"/>
      <c r="X447" s="48"/>
      <c r="Y447" s="48"/>
      <c r="Z447" s="48"/>
      <c r="AA447" s="49"/>
      <c r="AB447" s="142">
        <f t="shared" si="13"/>
        <v>0</v>
      </c>
      <c r="AC447" s="142">
        <f>IF(NOT(ISBLANK(F447)),LOOKUP(F447,EWKNrListe,Übersicht!D$11:D$26),0)</f>
        <v>0</v>
      </c>
      <c r="AD447" s="142">
        <f>IF(AND(NOT(ISBLANK(G447)),ISNUMBER(H447)),LOOKUP(H447,WKNrListe,Übersicht!I$11:I$26),)</f>
        <v>0</v>
      </c>
      <c r="AE447" s="216" t="str">
        <f t="shared" si="12"/>
        <v/>
      </c>
      <c r="AF447" s="206" t="str">
        <f>IF(OR(ISBLANK(F447),
AND(
ISBLANK(E447),
NOT(ISNUMBER(E447))
)),
"",
IF(
E447&lt;=Schwierigkeitsstufen!J$3,
Schwierigkeitsstufen!K$3,
Schwierigkeitsstufen!K$2
))</f>
        <v/>
      </c>
    </row>
    <row r="448" spans="1:32" s="50" customFormat="1" ht="15" x14ac:dyDescent="0.2">
      <c r="A448" s="46"/>
      <c r="B448" s="46"/>
      <c r="C448" s="48"/>
      <c r="D448" s="48"/>
      <c r="E448" s="47"/>
      <c r="F448" s="48"/>
      <c r="G448" s="48"/>
      <c r="H448" s="170" t="str">
        <f>IF(ISBLANK(G448)," ",IF(LOOKUP(G448,MannschaftsNrListe,Mannschaften!B$4:B$53)&lt;&gt;0,LOOKUP(G448,MannschaftsNrListe,Mannschaften!B$4:B$53),""))</f>
        <v xml:space="preserve"> </v>
      </c>
      <c r="I448" s="48"/>
      <c r="J448" s="48"/>
      <c r="K448" s="48"/>
      <c r="L448" s="48"/>
      <c r="M448" s="48"/>
      <c r="N448" s="48"/>
      <c r="O448" s="48"/>
      <c r="P448" s="48"/>
      <c r="Q448" s="48"/>
      <c r="R448" s="48"/>
      <c r="S448" s="48"/>
      <c r="T448" s="48"/>
      <c r="U448" s="48"/>
      <c r="V448" s="48"/>
      <c r="W448" s="48"/>
      <c r="X448" s="48"/>
      <c r="Y448" s="48"/>
      <c r="Z448" s="48"/>
      <c r="AA448" s="49"/>
      <c r="AB448" s="142">
        <f t="shared" si="13"/>
        <v>0</v>
      </c>
      <c r="AC448" s="142">
        <f>IF(NOT(ISBLANK(F448)),LOOKUP(F448,EWKNrListe,Übersicht!D$11:D$26),0)</f>
        <v>0</v>
      </c>
      <c r="AD448" s="142">
        <f>IF(AND(NOT(ISBLANK(G448)),ISNUMBER(H448)),LOOKUP(H448,WKNrListe,Übersicht!I$11:I$26),)</f>
        <v>0</v>
      </c>
      <c r="AE448" s="216" t="str">
        <f t="shared" si="12"/>
        <v/>
      </c>
      <c r="AF448" s="206" t="str">
        <f>IF(OR(ISBLANK(F448),
AND(
ISBLANK(E448),
NOT(ISNUMBER(E448))
)),
"",
IF(
E448&lt;=Schwierigkeitsstufen!J$3,
Schwierigkeitsstufen!K$3,
Schwierigkeitsstufen!K$2
))</f>
        <v/>
      </c>
    </row>
    <row r="449" spans="1:32" s="50" customFormat="1" ht="15" x14ac:dyDescent="0.2">
      <c r="A449" s="46"/>
      <c r="B449" s="46"/>
      <c r="C449" s="48"/>
      <c r="D449" s="48"/>
      <c r="E449" s="47"/>
      <c r="F449" s="48"/>
      <c r="G449" s="48"/>
      <c r="H449" s="170" t="str">
        <f>IF(ISBLANK(G449)," ",IF(LOOKUP(G449,MannschaftsNrListe,Mannschaften!B$4:B$53)&lt;&gt;0,LOOKUP(G449,MannschaftsNrListe,Mannschaften!B$4:B$53),""))</f>
        <v xml:space="preserve"> </v>
      </c>
      <c r="I449" s="48"/>
      <c r="J449" s="48"/>
      <c r="K449" s="48"/>
      <c r="L449" s="48"/>
      <c r="M449" s="48"/>
      <c r="N449" s="48"/>
      <c r="O449" s="48"/>
      <c r="P449" s="48"/>
      <c r="Q449" s="48"/>
      <c r="R449" s="48"/>
      <c r="S449" s="48"/>
      <c r="T449" s="48"/>
      <c r="U449" s="48"/>
      <c r="V449" s="48"/>
      <c r="W449" s="48"/>
      <c r="X449" s="48"/>
      <c r="Y449" s="48"/>
      <c r="Z449" s="48"/>
      <c r="AA449" s="49"/>
      <c r="AB449" s="142">
        <f t="shared" si="13"/>
        <v>0</v>
      </c>
      <c r="AC449" s="142">
        <f>IF(NOT(ISBLANK(F449)),LOOKUP(F449,EWKNrListe,Übersicht!D$11:D$26),0)</f>
        <v>0</v>
      </c>
      <c r="AD449" s="142">
        <f>IF(AND(NOT(ISBLANK(G449)),ISNUMBER(H449)),LOOKUP(H449,WKNrListe,Übersicht!I$11:I$26),)</f>
        <v>0</v>
      </c>
      <c r="AE449" s="216" t="str">
        <f t="shared" si="12"/>
        <v/>
      </c>
      <c r="AF449" s="206" t="str">
        <f>IF(OR(ISBLANK(F449),
AND(
ISBLANK(E449),
NOT(ISNUMBER(E449))
)),
"",
IF(
E449&lt;=Schwierigkeitsstufen!J$3,
Schwierigkeitsstufen!K$3,
Schwierigkeitsstufen!K$2
))</f>
        <v/>
      </c>
    </row>
    <row r="450" spans="1:32" s="50" customFormat="1" ht="15" x14ac:dyDescent="0.2">
      <c r="A450" s="46"/>
      <c r="B450" s="46"/>
      <c r="C450" s="48"/>
      <c r="D450" s="48"/>
      <c r="E450" s="47"/>
      <c r="F450" s="48"/>
      <c r="G450" s="48"/>
      <c r="H450" s="170" t="str">
        <f>IF(ISBLANK(G450)," ",IF(LOOKUP(G450,MannschaftsNrListe,Mannschaften!B$4:B$53)&lt;&gt;0,LOOKUP(G450,MannschaftsNrListe,Mannschaften!B$4:B$53),""))</f>
        <v xml:space="preserve"> </v>
      </c>
      <c r="I450" s="48"/>
      <c r="J450" s="48"/>
      <c r="K450" s="48"/>
      <c r="L450" s="48"/>
      <c r="M450" s="48"/>
      <c r="N450" s="48"/>
      <c r="O450" s="48"/>
      <c r="P450" s="48"/>
      <c r="Q450" s="48"/>
      <c r="R450" s="48"/>
      <c r="S450" s="48"/>
      <c r="T450" s="48"/>
      <c r="U450" s="48"/>
      <c r="V450" s="48"/>
      <c r="W450" s="48"/>
      <c r="X450" s="48"/>
      <c r="Y450" s="48"/>
      <c r="Z450" s="48"/>
      <c r="AA450" s="49"/>
      <c r="AB450" s="142">
        <f t="shared" si="13"/>
        <v>0</v>
      </c>
      <c r="AC450" s="142">
        <f>IF(NOT(ISBLANK(F450)),LOOKUP(F450,EWKNrListe,Übersicht!D$11:D$26),0)</f>
        <v>0</v>
      </c>
      <c r="AD450" s="142">
        <f>IF(AND(NOT(ISBLANK(G450)),ISNUMBER(H450)),LOOKUP(H450,WKNrListe,Übersicht!I$11:I$26),)</f>
        <v>0</v>
      </c>
      <c r="AE450" s="216" t="str">
        <f t="shared" si="12"/>
        <v/>
      </c>
      <c r="AF450" s="206" t="str">
        <f>IF(OR(ISBLANK(F450),
AND(
ISBLANK(E450),
NOT(ISNUMBER(E450))
)),
"",
IF(
E450&lt;=Schwierigkeitsstufen!J$3,
Schwierigkeitsstufen!K$3,
Schwierigkeitsstufen!K$2
))</f>
        <v/>
      </c>
    </row>
    <row r="451" spans="1:32" s="50" customFormat="1" ht="15" x14ac:dyDescent="0.2">
      <c r="A451" s="46"/>
      <c r="B451" s="46"/>
      <c r="C451" s="48"/>
      <c r="D451" s="48"/>
      <c r="E451" s="47"/>
      <c r="F451" s="48"/>
      <c r="G451" s="48"/>
      <c r="H451" s="170" t="str">
        <f>IF(ISBLANK(G451)," ",IF(LOOKUP(G451,MannschaftsNrListe,Mannschaften!B$4:B$53)&lt;&gt;0,LOOKUP(G451,MannschaftsNrListe,Mannschaften!B$4:B$53),""))</f>
        <v xml:space="preserve"> </v>
      </c>
      <c r="I451" s="48"/>
      <c r="J451" s="48"/>
      <c r="K451" s="48"/>
      <c r="L451" s="48"/>
      <c r="M451" s="48"/>
      <c r="N451" s="48"/>
      <c r="O451" s="48"/>
      <c r="P451" s="48"/>
      <c r="Q451" s="48"/>
      <c r="R451" s="48"/>
      <c r="S451" s="48"/>
      <c r="T451" s="48"/>
      <c r="U451" s="48"/>
      <c r="V451" s="48"/>
      <c r="W451" s="48"/>
      <c r="X451" s="48"/>
      <c r="Y451" s="48"/>
      <c r="Z451" s="48"/>
      <c r="AA451" s="49"/>
      <c r="AB451" s="142">
        <f t="shared" si="13"/>
        <v>0</v>
      </c>
      <c r="AC451" s="142">
        <f>IF(NOT(ISBLANK(F451)),LOOKUP(F451,EWKNrListe,Übersicht!D$11:D$26),0)</f>
        <v>0</v>
      </c>
      <c r="AD451" s="142">
        <f>IF(AND(NOT(ISBLANK(G451)),ISNUMBER(H451)),LOOKUP(H451,WKNrListe,Übersicht!I$11:I$26),)</f>
        <v>0</v>
      </c>
      <c r="AE451" s="216" t="str">
        <f t="shared" si="12"/>
        <v/>
      </c>
      <c r="AF451" s="206" t="str">
        <f>IF(OR(ISBLANK(F451),
AND(
ISBLANK(E451),
NOT(ISNUMBER(E451))
)),
"",
IF(
E451&lt;=Schwierigkeitsstufen!J$3,
Schwierigkeitsstufen!K$3,
Schwierigkeitsstufen!K$2
))</f>
        <v/>
      </c>
    </row>
    <row r="452" spans="1:32" s="50" customFormat="1" ht="15" x14ac:dyDescent="0.2">
      <c r="A452" s="46"/>
      <c r="B452" s="46"/>
      <c r="C452" s="48"/>
      <c r="D452" s="48"/>
      <c r="E452" s="47"/>
      <c r="F452" s="48"/>
      <c r="G452" s="48"/>
      <c r="H452" s="170" t="str">
        <f>IF(ISBLANK(G452)," ",IF(LOOKUP(G452,MannschaftsNrListe,Mannschaften!B$4:B$53)&lt;&gt;0,LOOKUP(G452,MannschaftsNrListe,Mannschaften!B$4:B$53),""))</f>
        <v xml:space="preserve"> </v>
      </c>
      <c r="I452" s="48"/>
      <c r="J452" s="48"/>
      <c r="K452" s="48"/>
      <c r="L452" s="48"/>
      <c r="M452" s="48"/>
      <c r="N452" s="48"/>
      <c r="O452" s="48"/>
      <c r="P452" s="48"/>
      <c r="Q452" s="48"/>
      <c r="R452" s="48"/>
      <c r="S452" s="48"/>
      <c r="T452" s="48"/>
      <c r="U452" s="48"/>
      <c r="V452" s="48"/>
      <c r="W452" s="48"/>
      <c r="X452" s="48"/>
      <c r="Y452" s="48"/>
      <c r="Z452" s="48"/>
      <c r="AA452" s="49"/>
      <c r="AB452" s="142">
        <f t="shared" si="13"/>
        <v>0</v>
      </c>
      <c r="AC452" s="142">
        <f>IF(NOT(ISBLANK(F452)),LOOKUP(F452,EWKNrListe,Übersicht!D$11:D$26),0)</f>
        <v>0</v>
      </c>
      <c r="AD452" s="142">
        <f>IF(AND(NOT(ISBLANK(G452)),ISNUMBER(H452)),LOOKUP(H452,WKNrListe,Übersicht!I$11:I$26),)</f>
        <v>0</v>
      </c>
      <c r="AE452" s="216" t="str">
        <f t="shared" si="12"/>
        <v/>
      </c>
      <c r="AF452" s="206" t="str">
        <f>IF(OR(ISBLANK(F452),
AND(
ISBLANK(E452),
NOT(ISNUMBER(E452))
)),
"",
IF(
E452&lt;=Schwierigkeitsstufen!J$3,
Schwierigkeitsstufen!K$3,
Schwierigkeitsstufen!K$2
))</f>
        <v/>
      </c>
    </row>
    <row r="453" spans="1:32" s="50" customFormat="1" ht="15" x14ac:dyDescent="0.2">
      <c r="A453" s="46"/>
      <c r="B453" s="46"/>
      <c r="C453" s="48"/>
      <c r="D453" s="48"/>
      <c r="E453" s="47"/>
      <c r="F453" s="48"/>
      <c r="G453" s="48"/>
      <c r="H453" s="170" t="str">
        <f>IF(ISBLANK(G453)," ",IF(LOOKUP(G453,MannschaftsNrListe,Mannschaften!B$4:B$53)&lt;&gt;0,LOOKUP(G453,MannschaftsNrListe,Mannschaften!B$4:B$53),""))</f>
        <v xml:space="preserve"> </v>
      </c>
      <c r="I453" s="48"/>
      <c r="J453" s="48"/>
      <c r="K453" s="48"/>
      <c r="L453" s="48"/>
      <c r="M453" s="48"/>
      <c r="N453" s="48"/>
      <c r="O453" s="48"/>
      <c r="P453" s="48"/>
      <c r="Q453" s="48"/>
      <c r="R453" s="48"/>
      <c r="S453" s="48"/>
      <c r="T453" s="48"/>
      <c r="U453" s="48"/>
      <c r="V453" s="48"/>
      <c r="W453" s="48"/>
      <c r="X453" s="48"/>
      <c r="Y453" s="48"/>
      <c r="Z453" s="48"/>
      <c r="AA453" s="49"/>
      <c r="AB453" s="142">
        <f t="shared" si="13"/>
        <v>0</v>
      </c>
      <c r="AC453" s="142">
        <f>IF(NOT(ISBLANK(F453)),LOOKUP(F453,EWKNrListe,Übersicht!D$11:D$26),0)</f>
        <v>0</v>
      </c>
      <c r="AD453" s="142">
        <f>IF(AND(NOT(ISBLANK(G453)),ISNUMBER(H453)),LOOKUP(H453,WKNrListe,Übersicht!I$11:I$26),)</f>
        <v>0</v>
      </c>
      <c r="AE453" s="216" t="str">
        <f t="shared" si="12"/>
        <v/>
      </c>
      <c r="AF453" s="206" t="str">
        <f>IF(OR(ISBLANK(F453),
AND(
ISBLANK(E453),
NOT(ISNUMBER(E453))
)),
"",
IF(
E453&lt;=Schwierigkeitsstufen!J$3,
Schwierigkeitsstufen!K$3,
Schwierigkeitsstufen!K$2
))</f>
        <v/>
      </c>
    </row>
    <row r="454" spans="1:32" s="50" customFormat="1" ht="15" x14ac:dyDescent="0.2">
      <c r="A454" s="46"/>
      <c r="B454" s="46"/>
      <c r="C454" s="48"/>
      <c r="D454" s="48"/>
      <c r="E454" s="47"/>
      <c r="F454" s="48"/>
      <c r="G454" s="48"/>
      <c r="H454" s="170" t="str">
        <f>IF(ISBLANK(G454)," ",IF(LOOKUP(G454,MannschaftsNrListe,Mannschaften!B$4:B$53)&lt;&gt;0,LOOKUP(G454,MannschaftsNrListe,Mannschaften!B$4:B$53),""))</f>
        <v xml:space="preserve"> </v>
      </c>
      <c r="I454" s="48"/>
      <c r="J454" s="48"/>
      <c r="K454" s="48"/>
      <c r="L454" s="48"/>
      <c r="M454" s="48"/>
      <c r="N454" s="48"/>
      <c r="O454" s="48"/>
      <c r="P454" s="48"/>
      <c r="Q454" s="48"/>
      <c r="R454" s="48"/>
      <c r="S454" s="48"/>
      <c r="T454" s="48"/>
      <c r="U454" s="48"/>
      <c r="V454" s="48"/>
      <c r="W454" s="48"/>
      <c r="X454" s="48"/>
      <c r="Y454" s="48"/>
      <c r="Z454" s="48"/>
      <c r="AA454" s="49"/>
      <c r="AB454" s="142">
        <f t="shared" si="13"/>
        <v>0</v>
      </c>
      <c r="AC454" s="142">
        <f>IF(NOT(ISBLANK(F454)),LOOKUP(F454,EWKNrListe,Übersicht!D$11:D$26),0)</f>
        <v>0</v>
      </c>
      <c r="AD454" s="142">
        <f>IF(AND(NOT(ISBLANK(G454)),ISNUMBER(H454)),LOOKUP(H454,WKNrListe,Übersicht!I$11:I$26),)</f>
        <v>0</v>
      </c>
      <c r="AE454" s="216" t="str">
        <f t="shared" si="12"/>
        <v/>
      </c>
      <c r="AF454" s="206" t="str">
        <f>IF(OR(ISBLANK(F454),
AND(
ISBLANK(E454),
NOT(ISNUMBER(E454))
)),
"",
IF(
E454&lt;=Schwierigkeitsstufen!J$3,
Schwierigkeitsstufen!K$3,
Schwierigkeitsstufen!K$2
))</f>
        <v/>
      </c>
    </row>
    <row r="455" spans="1:32" s="50" customFormat="1" ht="15" x14ac:dyDescent="0.2">
      <c r="A455" s="46"/>
      <c r="B455" s="46"/>
      <c r="C455" s="48"/>
      <c r="D455" s="48"/>
      <c r="E455" s="47"/>
      <c r="F455" s="48"/>
      <c r="G455" s="48"/>
      <c r="H455" s="170" t="str">
        <f>IF(ISBLANK(G455)," ",IF(LOOKUP(G455,MannschaftsNrListe,Mannschaften!B$4:B$53)&lt;&gt;0,LOOKUP(G455,MannschaftsNrListe,Mannschaften!B$4:B$53),""))</f>
        <v xml:space="preserve"> </v>
      </c>
      <c r="I455" s="48"/>
      <c r="J455" s="48"/>
      <c r="K455" s="48"/>
      <c r="L455" s="48"/>
      <c r="M455" s="48"/>
      <c r="N455" s="48"/>
      <c r="O455" s="48"/>
      <c r="P455" s="48"/>
      <c r="Q455" s="48"/>
      <c r="R455" s="48"/>
      <c r="S455" s="48"/>
      <c r="T455" s="48"/>
      <c r="U455" s="48"/>
      <c r="V455" s="48"/>
      <c r="W455" s="48"/>
      <c r="X455" s="48"/>
      <c r="Y455" s="48"/>
      <c r="Z455" s="48"/>
      <c r="AA455" s="49"/>
      <c r="AB455" s="142">
        <f t="shared" si="13"/>
        <v>0</v>
      </c>
      <c r="AC455" s="142">
        <f>IF(NOT(ISBLANK(F455)),LOOKUP(F455,EWKNrListe,Übersicht!D$11:D$26),0)</f>
        <v>0</v>
      </c>
      <c r="AD455" s="142">
        <f>IF(AND(NOT(ISBLANK(G455)),ISNUMBER(H455)),LOOKUP(H455,WKNrListe,Übersicht!I$11:I$26),)</f>
        <v>0</v>
      </c>
      <c r="AE455" s="216" t="str">
        <f t="shared" ref="AE455:AE518" si="14">IF(
 AND(
  OR(
   ISTEXT(A455),
   ISTEXT(B455),NOT(ISBLANK(D455)),
   NOT(ISBLANK(E455)),
   NOT(ISBLANK(F455)),
   NOT(ISBLANK(G455))
  ),
  OR(
   ISBLANK(A455),
   ISBLANK(B455),
   ISBLANK(E455),ISBLANK(D455),
   AND(
    ISBLANK(F455),
    ISBLANK(G455)
    ),
  AC455&gt;AB455
  )
 ),
 "unvollständig",
 IF(
  AND(
   NOT(
    ISBLANK(G455)
    ),
   NOT(ISNUMBER(H455))
  ),
  "Seite Mannschaften ausfüllen!",
  ""
 )
)</f>
        <v/>
      </c>
      <c r="AF455" s="206" t="str">
        <f>IF(OR(ISBLANK(F455),
AND(
ISBLANK(E455),
NOT(ISNUMBER(E455))
)),
"",
IF(
E455&lt;=Schwierigkeitsstufen!J$3,
Schwierigkeitsstufen!K$3,
Schwierigkeitsstufen!K$2
))</f>
        <v/>
      </c>
    </row>
    <row r="456" spans="1:32" s="50" customFormat="1" ht="15" x14ac:dyDescent="0.2">
      <c r="A456" s="46"/>
      <c r="B456" s="46"/>
      <c r="C456" s="48"/>
      <c r="D456" s="48"/>
      <c r="E456" s="47"/>
      <c r="F456" s="48"/>
      <c r="G456" s="48"/>
      <c r="H456" s="170" t="str">
        <f>IF(ISBLANK(G456)," ",IF(LOOKUP(G456,MannschaftsNrListe,Mannschaften!B$4:B$53)&lt;&gt;0,LOOKUP(G456,MannschaftsNrListe,Mannschaften!B$4:B$53),""))</f>
        <v xml:space="preserve"> </v>
      </c>
      <c r="I456" s="48"/>
      <c r="J456" s="48"/>
      <c r="K456" s="48"/>
      <c r="L456" s="48"/>
      <c r="M456" s="48"/>
      <c r="N456" s="48"/>
      <c r="O456" s="48"/>
      <c r="P456" s="48"/>
      <c r="Q456" s="48"/>
      <c r="R456" s="48"/>
      <c r="S456" s="48"/>
      <c r="T456" s="48"/>
      <c r="U456" s="48"/>
      <c r="V456" s="48"/>
      <c r="W456" s="48"/>
      <c r="X456" s="48"/>
      <c r="Y456" s="48"/>
      <c r="Z456" s="48"/>
      <c r="AA456" s="49"/>
      <c r="AB456" s="142">
        <f t="shared" si="13"/>
        <v>0</v>
      </c>
      <c r="AC456" s="142">
        <f>IF(NOT(ISBLANK(F456)),LOOKUP(F456,EWKNrListe,Übersicht!D$11:D$26),0)</f>
        <v>0</v>
      </c>
      <c r="AD456" s="142">
        <f>IF(AND(NOT(ISBLANK(G456)),ISNUMBER(H456)),LOOKUP(H456,WKNrListe,Übersicht!I$11:I$26),)</f>
        <v>0</v>
      </c>
      <c r="AE456" s="216" t="str">
        <f t="shared" si="14"/>
        <v/>
      </c>
      <c r="AF456" s="206" t="str">
        <f>IF(OR(ISBLANK(F456),
AND(
ISBLANK(E456),
NOT(ISNUMBER(E456))
)),
"",
IF(
E456&lt;=Schwierigkeitsstufen!J$3,
Schwierigkeitsstufen!K$3,
Schwierigkeitsstufen!K$2
))</f>
        <v/>
      </c>
    </row>
    <row r="457" spans="1:32" s="50" customFormat="1" ht="15" x14ac:dyDescent="0.2">
      <c r="A457" s="46"/>
      <c r="B457" s="46"/>
      <c r="C457" s="48"/>
      <c r="D457" s="48"/>
      <c r="E457" s="47"/>
      <c r="F457" s="48"/>
      <c r="G457" s="48"/>
      <c r="H457" s="170" t="str">
        <f>IF(ISBLANK(G457)," ",IF(LOOKUP(G457,MannschaftsNrListe,Mannschaften!B$4:B$53)&lt;&gt;0,LOOKUP(G457,MannschaftsNrListe,Mannschaften!B$4:B$53),""))</f>
        <v xml:space="preserve"> </v>
      </c>
      <c r="I457" s="48"/>
      <c r="J457" s="48"/>
      <c r="K457" s="48"/>
      <c r="L457" s="48"/>
      <c r="M457" s="48"/>
      <c r="N457" s="48"/>
      <c r="O457" s="48"/>
      <c r="P457" s="48"/>
      <c r="Q457" s="48"/>
      <c r="R457" s="48"/>
      <c r="S457" s="48"/>
      <c r="T457" s="48"/>
      <c r="U457" s="48"/>
      <c r="V457" s="48"/>
      <c r="W457" s="48"/>
      <c r="X457" s="48"/>
      <c r="Y457" s="48"/>
      <c r="Z457" s="48"/>
      <c r="AA457" s="49"/>
      <c r="AB457" s="142">
        <f t="shared" si="13"/>
        <v>0</v>
      </c>
      <c r="AC457" s="142">
        <f>IF(NOT(ISBLANK(F457)),LOOKUP(F457,EWKNrListe,Übersicht!D$11:D$26),0)</f>
        <v>0</v>
      </c>
      <c r="AD457" s="142">
        <f>IF(AND(NOT(ISBLANK(G457)),ISNUMBER(H457)),LOOKUP(H457,WKNrListe,Übersicht!I$11:I$26),)</f>
        <v>0</v>
      </c>
      <c r="AE457" s="216" t="str">
        <f t="shared" si="14"/>
        <v/>
      </c>
      <c r="AF457" s="206" t="str">
        <f>IF(OR(ISBLANK(F457),
AND(
ISBLANK(E457),
NOT(ISNUMBER(E457))
)),
"",
IF(
E457&lt;=Schwierigkeitsstufen!J$3,
Schwierigkeitsstufen!K$3,
Schwierigkeitsstufen!K$2
))</f>
        <v/>
      </c>
    </row>
    <row r="458" spans="1:32" s="50" customFormat="1" ht="15" x14ac:dyDescent="0.2">
      <c r="A458" s="46"/>
      <c r="B458" s="46"/>
      <c r="C458" s="48"/>
      <c r="D458" s="48"/>
      <c r="E458" s="47"/>
      <c r="F458" s="48"/>
      <c r="G458" s="48"/>
      <c r="H458" s="170" t="str">
        <f>IF(ISBLANK(G458)," ",IF(LOOKUP(G458,MannschaftsNrListe,Mannschaften!B$4:B$53)&lt;&gt;0,LOOKUP(G458,MannschaftsNrListe,Mannschaften!B$4:B$53),""))</f>
        <v xml:space="preserve"> </v>
      </c>
      <c r="I458" s="48"/>
      <c r="J458" s="48"/>
      <c r="K458" s="48"/>
      <c r="L458" s="48"/>
      <c r="M458" s="48"/>
      <c r="N458" s="48"/>
      <c r="O458" s="48"/>
      <c r="P458" s="48"/>
      <c r="Q458" s="48"/>
      <c r="R458" s="48"/>
      <c r="S458" s="48"/>
      <c r="T458" s="48"/>
      <c r="U458" s="48"/>
      <c r="V458" s="48"/>
      <c r="W458" s="48"/>
      <c r="X458" s="48"/>
      <c r="Y458" s="48"/>
      <c r="Z458" s="48"/>
      <c r="AA458" s="49"/>
      <c r="AB458" s="142">
        <f t="shared" ref="AB458:AB521" si="15">COUNTIF(I458:Z458,"&gt;''")</f>
        <v>0</v>
      </c>
      <c r="AC458" s="142">
        <f>IF(NOT(ISBLANK(F458)),LOOKUP(F458,EWKNrListe,Übersicht!D$11:D$26),0)</f>
        <v>0</v>
      </c>
      <c r="AD458" s="142">
        <f>IF(AND(NOT(ISBLANK(G458)),ISNUMBER(H458)),LOOKUP(H458,WKNrListe,Übersicht!I$11:I$26),)</f>
        <v>0</v>
      </c>
      <c r="AE458" s="216" t="str">
        <f t="shared" si="14"/>
        <v/>
      </c>
      <c r="AF458" s="206" t="str">
        <f>IF(OR(ISBLANK(F458),
AND(
ISBLANK(E458),
NOT(ISNUMBER(E458))
)),
"",
IF(
E458&lt;=Schwierigkeitsstufen!J$3,
Schwierigkeitsstufen!K$3,
Schwierigkeitsstufen!K$2
))</f>
        <v/>
      </c>
    </row>
    <row r="459" spans="1:32" s="50" customFormat="1" ht="15" x14ac:dyDescent="0.2">
      <c r="A459" s="46"/>
      <c r="B459" s="46"/>
      <c r="C459" s="48"/>
      <c r="D459" s="48"/>
      <c r="E459" s="47"/>
      <c r="F459" s="48"/>
      <c r="G459" s="48"/>
      <c r="H459" s="170" t="str">
        <f>IF(ISBLANK(G459)," ",IF(LOOKUP(G459,MannschaftsNrListe,Mannschaften!B$4:B$53)&lt;&gt;0,LOOKUP(G459,MannschaftsNrListe,Mannschaften!B$4:B$53),""))</f>
        <v xml:space="preserve"> </v>
      </c>
      <c r="I459" s="48"/>
      <c r="J459" s="48"/>
      <c r="K459" s="48"/>
      <c r="L459" s="48"/>
      <c r="M459" s="48"/>
      <c r="N459" s="48"/>
      <c r="O459" s="48"/>
      <c r="P459" s="48"/>
      <c r="Q459" s="48"/>
      <c r="R459" s="48"/>
      <c r="S459" s="48"/>
      <c r="T459" s="48"/>
      <c r="U459" s="48"/>
      <c r="V459" s="48"/>
      <c r="W459" s="48"/>
      <c r="X459" s="48"/>
      <c r="Y459" s="48"/>
      <c r="Z459" s="48"/>
      <c r="AA459" s="49"/>
      <c r="AB459" s="142">
        <f t="shared" si="15"/>
        <v>0</v>
      </c>
      <c r="AC459" s="142">
        <f>IF(NOT(ISBLANK(F459)),LOOKUP(F459,EWKNrListe,Übersicht!D$11:D$26),0)</f>
        <v>0</v>
      </c>
      <c r="AD459" s="142">
        <f>IF(AND(NOT(ISBLANK(G459)),ISNUMBER(H459)),LOOKUP(H459,WKNrListe,Übersicht!I$11:I$26),)</f>
        <v>0</v>
      </c>
      <c r="AE459" s="216" t="str">
        <f t="shared" si="14"/>
        <v/>
      </c>
      <c r="AF459" s="206" t="str">
        <f>IF(OR(ISBLANK(F459),
AND(
ISBLANK(E459),
NOT(ISNUMBER(E459))
)),
"",
IF(
E459&lt;=Schwierigkeitsstufen!J$3,
Schwierigkeitsstufen!K$3,
Schwierigkeitsstufen!K$2
))</f>
        <v/>
      </c>
    </row>
    <row r="460" spans="1:32" s="50" customFormat="1" ht="15" x14ac:dyDescent="0.2">
      <c r="A460" s="46"/>
      <c r="B460" s="46"/>
      <c r="C460" s="48"/>
      <c r="D460" s="48"/>
      <c r="E460" s="47"/>
      <c r="F460" s="48"/>
      <c r="G460" s="48"/>
      <c r="H460" s="170" t="str">
        <f>IF(ISBLANK(G460)," ",IF(LOOKUP(G460,MannschaftsNrListe,Mannschaften!B$4:B$53)&lt;&gt;0,LOOKUP(G460,MannschaftsNrListe,Mannschaften!B$4:B$53),""))</f>
        <v xml:space="preserve"> </v>
      </c>
      <c r="I460" s="48"/>
      <c r="J460" s="48"/>
      <c r="K460" s="48"/>
      <c r="L460" s="48"/>
      <c r="M460" s="48"/>
      <c r="N460" s="48"/>
      <c r="O460" s="48"/>
      <c r="P460" s="48"/>
      <c r="Q460" s="48"/>
      <c r="R460" s="48"/>
      <c r="S460" s="48"/>
      <c r="T460" s="48"/>
      <c r="U460" s="48"/>
      <c r="V460" s="48"/>
      <c r="W460" s="48"/>
      <c r="X460" s="48"/>
      <c r="Y460" s="48"/>
      <c r="Z460" s="48"/>
      <c r="AA460" s="49"/>
      <c r="AB460" s="142">
        <f t="shared" si="15"/>
        <v>0</v>
      </c>
      <c r="AC460" s="142">
        <f>IF(NOT(ISBLANK(F460)),LOOKUP(F460,EWKNrListe,Übersicht!D$11:D$26),0)</f>
        <v>0</v>
      </c>
      <c r="AD460" s="142">
        <f>IF(AND(NOT(ISBLANK(G460)),ISNUMBER(H460)),LOOKUP(H460,WKNrListe,Übersicht!I$11:I$26),)</f>
        <v>0</v>
      </c>
      <c r="AE460" s="216" t="str">
        <f t="shared" si="14"/>
        <v/>
      </c>
      <c r="AF460" s="206" t="str">
        <f>IF(OR(ISBLANK(F460),
AND(
ISBLANK(E460),
NOT(ISNUMBER(E460))
)),
"",
IF(
E460&lt;=Schwierigkeitsstufen!J$3,
Schwierigkeitsstufen!K$3,
Schwierigkeitsstufen!K$2
))</f>
        <v/>
      </c>
    </row>
    <row r="461" spans="1:32" s="50" customFormat="1" ht="15" x14ac:dyDescent="0.2">
      <c r="A461" s="46"/>
      <c r="B461" s="46"/>
      <c r="C461" s="48"/>
      <c r="D461" s="48"/>
      <c r="E461" s="47"/>
      <c r="F461" s="48"/>
      <c r="G461" s="48"/>
      <c r="H461" s="170" t="str">
        <f>IF(ISBLANK(G461)," ",IF(LOOKUP(G461,MannschaftsNrListe,Mannschaften!B$4:B$53)&lt;&gt;0,LOOKUP(G461,MannschaftsNrListe,Mannschaften!B$4:B$53),""))</f>
        <v xml:space="preserve"> </v>
      </c>
      <c r="I461" s="48"/>
      <c r="J461" s="48"/>
      <c r="K461" s="48"/>
      <c r="L461" s="48"/>
      <c r="M461" s="48"/>
      <c r="N461" s="48"/>
      <c r="O461" s="48"/>
      <c r="P461" s="48"/>
      <c r="Q461" s="48"/>
      <c r="R461" s="48"/>
      <c r="S461" s="48"/>
      <c r="T461" s="48"/>
      <c r="U461" s="48"/>
      <c r="V461" s="48"/>
      <c r="W461" s="48"/>
      <c r="X461" s="48"/>
      <c r="Y461" s="48"/>
      <c r="Z461" s="48"/>
      <c r="AA461" s="49"/>
      <c r="AB461" s="142">
        <f t="shared" si="15"/>
        <v>0</v>
      </c>
      <c r="AC461" s="142">
        <f>IF(NOT(ISBLANK(F461)),LOOKUP(F461,EWKNrListe,Übersicht!D$11:D$26),0)</f>
        <v>0</v>
      </c>
      <c r="AD461" s="142">
        <f>IF(AND(NOT(ISBLANK(G461)),ISNUMBER(H461)),LOOKUP(H461,WKNrListe,Übersicht!I$11:I$26),)</f>
        <v>0</v>
      </c>
      <c r="AE461" s="216" t="str">
        <f t="shared" si="14"/>
        <v/>
      </c>
      <c r="AF461" s="206" t="str">
        <f>IF(OR(ISBLANK(F461),
AND(
ISBLANK(E461),
NOT(ISNUMBER(E461))
)),
"",
IF(
E461&lt;=Schwierigkeitsstufen!J$3,
Schwierigkeitsstufen!K$3,
Schwierigkeitsstufen!K$2
))</f>
        <v/>
      </c>
    </row>
    <row r="462" spans="1:32" s="50" customFormat="1" ht="15" x14ac:dyDescent="0.2">
      <c r="A462" s="46"/>
      <c r="B462" s="46"/>
      <c r="C462" s="48"/>
      <c r="D462" s="48"/>
      <c r="E462" s="47"/>
      <c r="F462" s="48"/>
      <c r="G462" s="48"/>
      <c r="H462" s="170" t="str">
        <f>IF(ISBLANK(G462)," ",IF(LOOKUP(G462,MannschaftsNrListe,Mannschaften!B$4:B$53)&lt;&gt;0,LOOKUP(G462,MannschaftsNrListe,Mannschaften!B$4:B$53),""))</f>
        <v xml:space="preserve"> </v>
      </c>
      <c r="I462" s="48"/>
      <c r="J462" s="48"/>
      <c r="K462" s="48"/>
      <c r="L462" s="48"/>
      <c r="M462" s="48"/>
      <c r="N462" s="48"/>
      <c r="O462" s="48"/>
      <c r="P462" s="48"/>
      <c r="Q462" s="48"/>
      <c r="R462" s="48"/>
      <c r="S462" s="48"/>
      <c r="T462" s="48"/>
      <c r="U462" s="48"/>
      <c r="V462" s="48"/>
      <c r="W462" s="48"/>
      <c r="X462" s="48"/>
      <c r="Y462" s="48"/>
      <c r="Z462" s="48"/>
      <c r="AA462" s="49"/>
      <c r="AB462" s="142">
        <f t="shared" si="15"/>
        <v>0</v>
      </c>
      <c r="AC462" s="142">
        <f>IF(NOT(ISBLANK(F462)),LOOKUP(F462,EWKNrListe,Übersicht!D$11:D$26),0)</f>
        <v>0</v>
      </c>
      <c r="AD462" s="142">
        <f>IF(AND(NOT(ISBLANK(G462)),ISNUMBER(H462)),LOOKUP(H462,WKNrListe,Übersicht!I$11:I$26),)</f>
        <v>0</v>
      </c>
      <c r="AE462" s="216" t="str">
        <f t="shared" si="14"/>
        <v/>
      </c>
      <c r="AF462" s="206" t="str">
        <f>IF(OR(ISBLANK(F462),
AND(
ISBLANK(E462),
NOT(ISNUMBER(E462))
)),
"",
IF(
E462&lt;=Schwierigkeitsstufen!J$3,
Schwierigkeitsstufen!K$3,
Schwierigkeitsstufen!K$2
))</f>
        <v/>
      </c>
    </row>
    <row r="463" spans="1:32" s="50" customFormat="1" ht="15" x14ac:dyDescent="0.2">
      <c r="A463" s="46"/>
      <c r="B463" s="46"/>
      <c r="C463" s="48"/>
      <c r="D463" s="48"/>
      <c r="E463" s="47"/>
      <c r="F463" s="48"/>
      <c r="G463" s="48"/>
      <c r="H463" s="170" t="str">
        <f>IF(ISBLANK(G463)," ",IF(LOOKUP(G463,MannschaftsNrListe,Mannschaften!B$4:B$53)&lt;&gt;0,LOOKUP(G463,MannschaftsNrListe,Mannschaften!B$4:B$53),""))</f>
        <v xml:space="preserve"> </v>
      </c>
      <c r="I463" s="48"/>
      <c r="J463" s="48"/>
      <c r="K463" s="48"/>
      <c r="L463" s="48"/>
      <c r="M463" s="48"/>
      <c r="N463" s="48"/>
      <c r="O463" s="48"/>
      <c r="P463" s="48"/>
      <c r="Q463" s="48"/>
      <c r="R463" s="48"/>
      <c r="S463" s="48"/>
      <c r="T463" s="48"/>
      <c r="U463" s="48"/>
      <c r="V463" s="48"/>
      <c r="W463" s="48"/>
      <c r="X463" s="48"/>
      <c r="Y463" s="48"/>
      <c r="Z463" s="48"/>
      <c r="AA463" s="49"/>
      <c r="AB463" s="142">
        <f t="shared" si="15"/>
        <v>0</v>
      </c>
      <c r="AC463" s="142">
        <f>IF(NOT(ISBLANK(F463)),LOOKUP(F463,EWKNrListe,Übersicht!D$11:D$26),0)</f>
        <v>0</v>
      </c>
      <c r="AD463" s="142">
        <f>IF(AND(NOT(ISBLANK(G463)),ISNUMBER(H463)),LOOKUP(H463,WKNrListe,Übersicht!I$11:I$26),)</f>
        <v>0</v>
      </c>
      <c r="AE463" s="216" t="str">
        <f t="shared" si="14"/>
        <v/>
      </c>
      <c r="AF463" s="206" t="str">
        <f>IF(OR(ISBLANK(F463),
AND(
ISBLANK(E463),
NOT(ISNUMBER(E463))
)),
"",
IF(
E463&lt;=Schwierigkeitsstufen!J$3,
Schwierigkeitsstufen!K$3,
Schwierigkeitsstufen!K$2
))</f>
        <v/>
      </c>
    </row>
    <row r="464" spans="1:32" s="50" customFormat="1" ht="15" x14ac:dyDescent="0.2">
      <c r="A464" s="46"/>
      <c r="B464" s="46"/>
      <c r="C464" s="48"/>
      <c r="D464" s="48"/>
      <c r="E464" s="47"/>
      <c r="F464" s="48"/>
      <c r="G464" s="48"/>
      <c r="H464" s="170" t="str">
        <f>IF(ISBLANK(G464)," ",IF(LOOKUP(G464,MannschaftsNrListe,Mannschaften!B$4:B$53)&lt;&gt;0,LOOKUP(G464,MannschaftsNrListe,Mannschaften!B$4:B$53),""))</f>
        <v xml:space="preserve"> </v>
      </c>
      <c r="I464" s="48"/>
      <c r="J464" s="48"/>
      <c r="K464" s="48"/>
      <c r="L464" s="48"/>
      <c r="M464" s="48"/>
      <c r="N464" s="48"/>
      <c r="O464" s="48"/>
      <c r="P464" s="48"/>
      <c r="Q464" s="48"/>
      <c r="R464" s="48"/>
      <c r="S464" s="48"/>
      <c r="T464" s="48"/>
      <c r="U464" s="48"/>
      <c r="V464" s="48"/>
      <c r="W464" s="48"/>
      <c r="X464" s="48"/>
      <c r="Y464" s="48"/>
      <c r="Z464" s="48"/>
      <c r="AA464" s="49"/>
      <c r="AB464" s="142">
        <f t="shared" si="15"/>
        <v>0</v>
      </c>
      <c r="AC464" s="142">
        <f>IF(NOT(ISBLANK(F464)),LOOKUP(F464,EWKNrListe,Übersicht!D$11:D$26),0)</f>
        <v>0</v>
      </c>
      <c r="AD464" s="142">
        <f>IF(AND(NOT(ISBLANK(G464)),ISNUMBER(H464)),LOOKUP(H464,WKNrListe,Übersicht!I$11:I$26),)</f>
        <v>0</v>
      </c>
      <c r="AE464" s="216" t="str">
        <f t="shared" si="14"/>
        <v/>
      </c>
      <c r="AF464" s="206" t="str">
        <f>IF(OR(ISBLANK(F464),
AND(
ISBLANK(E464),
NOT(ISNUMBER(E464))
)),
"",
IF(
E464&lt;=Schwierigkeitsstufen!J$3,
Schwierigkeitsstufen!K$3,
Schwierigkeitsstufen!K$2
))</f>
        <v/>
      </c>
    </row>
    <row r="465" spans="1:32" s="50" customFormat="1" ht="15" x14ac:dyDescent="0.2">
      <c r="A465" s="46"/>
      <c r="B465" s="46"/>
      <c r="C465" s="48"/>
      <c r="D465" s="48"/>
      <c r="E465" s="47"/>
      <c r="F465" s="48"/>
      <c r="G465" s="48"/>
      <c r="H465" s="170" t="str">
        <f>IF(ISBLANK(G465)," ",IF(LOOKUP(G465,MannschaftsNrListe,Mannschaften!B$4:B$53)&lt;&gt;0,LOOKUP(G465,MannschaftsNrListe,Mannschaften!B$4:B$53),""))</f>
        <v xml:space="preserve"> </v>
      </c>
      <c r="I465" s="48"/>
      <c r="J465" s="48"/>
      <c r="K465" s="48"/>
      <c r="L465" s="48"/>
      <c r="M465" s="48"/>
      <c r="N465" s="48"/>
      <c r="O465" s="48"/>
      <c r="P465" s="48"/>
      <c r="Q465" s="48"/>
      <c r="R465" s="48"/>
      <c r="S465" s="48"/>
      <c r="T465" s="48"/>
      <c r="U465" s="48"/>
      <c r="V465" s="48"/>
      <c r="W465" s="48"/>
      <c r="X465" s="48"/>
      <c r="Y465" s="48"/>
      <c r="Z465" s="48"/>
      <c r="AA465" s="49"/>
      <c r="AB465" s="142">
        <f t="shared" si="15"/>
        <v>0</v>
      </c>
      <c r="AC465" s="142">
        <f>IF(NOT(ISBLANK(F465)),LOOKUP(F465,EWKNrListe,Übersicht!D$11:D$26),0)</f>
        <v>0</v>
      </c>
      <c r="AD465" s="142">
        <f>IF(AND(NOT(ISBLANK(G465)),ISNUMBER(H465)),LOOKUP(H465,WKNrListe,Übersicht!I$11:I$26),)</f>
        <v>0</v>
      </c>
      <c r="AE465" s="216" t="str">
        <f t="shared" si="14"/>
        <v/>
      </c>
      <c r="AF465" s="206" t="str">
        <f>IF(OR(ISBLANK(F465),
AND(
ISBLANK(E465),
NOT(ISNUMBER(E465))
)),
"",
IF(
E465&lt;=Schwierigkeitsstufen!J$3,
Schwierigkeitsstufen!K$3,
Schwierigkeitsstufen!K$2
))</f>
        <v/>
      </c>
    </row>
    <row r="466" spans="1:32" s="50" customFormat="1" ht="15" x14ac:dyDescent="0.2">
      <c r="A466" s="46"/>
      <c r="B466" s="46"/>
      <c r="C466" s="48"/>
      <c r="D466" s="48"/>
      <c r="E466" s="47"/>
      <c r="F466" s="48"/>
      <c r="G466" s="48"/>
      <c r="H466" s="170" t="str">
        <f>IF(ISBLANK(G466)," ",IF(LOOKUP(G466,MannschaftsNrListe,Mannschaften!B$4:B$53)&lt;&gt;0,LOOKUP(G466,MannschaftsNrListe,Mannschaften!B$4:B$53),""))</f>
        <v xml:space="preserve"> </v>
      </c>
      <c r="I466" s="48"/>
      <c r="J466" s="48"/>
      <c r="K466" s="48"/>
      <c r="L466" s="48"/>
      <c r="M466" s="48"/>
      <c r="N466" s="48"/>
      <c r="O466" s="48"/>
      <c r="P466" s="48"/>
      <c r="Q466" s="48"/>
      <c r="R466" s="48"/>
      <c r="S466" s="48"/>
      <c r="T466" s="48"/>
      <c r="U466" s="48"/>
      <c r="V466" s="48"/>
      <c r="W466" s="48"/>
      <c r="X466" s="48"/>
      <c r="Y466" s="48"/>
      <c r="Z466" s="48"/>
      <c r="AA466" s="49"/>
      <c r="AB466" s="142">
        <f t="shared" si="15"/>
        <v>0</v>
      </c>
      <c r="AC466" s="142">
        <f>IF(NOT(ISBLANK(F466)),LOOKUP(F466,EWKNrListe,Übersicht!D$11:D$26),0)</f>
        <v>0</v>
      </c>
      <c r="AD466" s="142">
        <f>IF(AND(NOT(ISBLANK(G466)),ISNUMBER(H466)),LOOKUP(H466,WKNrListe,Übersicht!I$11:I$26),)</f>
        <v>0</v>
      </c>
      <c r="AE466" s="216" t="str">
        <f t="shared" si="14"/>
        <v/>
      </c>
      <c r="AF466" s="206" t="str">
        <f>IF(OR(ISBLANK(F466),
AND(
ISBLANK(E466),
NOT(ISNUMBER(E466))
)),
"",
IF(
E466&lt;=Schwierigkeitsstufen!J$3,
Schwierigkeitsstufen!K$3,
Schwierigkeitsstufen!K$2
))</f>
        <v/>
      </c>
    </row>
    <row r="467" spans="1:32" s="50" customFormat="1" ht="15" x14ac:dyDescent="0.2">
      <c r="A467" s="46"/>
      <c r="B467" s="46"/>
      <c r="C467" s="48"/>
      <c r="D467" s="48"/>
      <c r="E467" s="47"/>
      <c r="F467" s="48"/>
      <c r="G467" s="48"/>
      <c r="H467" s="170" t="str">
        <f>IF(ISBLANK(G467)," ",IF(LOOKUP(G467,MannschaftsNrListe,Mannschaften!B$4:B$53)&lt;&gt;0,LOOKUP(G467,MannschaftsNrListe,Mannschaften!B$4:B$53),""))</f>
        <v xml:space="preserve"> </v>
      </c>
      <c r="I467" s="48"/>
      <c r="J467" s="48"/>
      <c r="K467" s="48"/>
      <c r="L467" s="48"/>
      <c r="M467" s="48"/>
      <c r="N467" s="48"/>
      <c r="O467" s="48"/>
      <c r="P467" s="48"/>
      <c r="Q467" s="48"/>
      <c r="R467" s="48"/>
      <c r="S467" s="48"/>
      <c r="T467" s="48"/>
      <c r="U467" s="48"/>
      <c r="V467" s="48"/>
      <c r="W467" s="48"/>
      <c r="X467" s="48"/>
      <c r="Y467" s="48"/>
      <c r="Z467" s="48"/>
      <c r="AA467" s="49"/>
      <c r="AB467" s="142">
        <f t="shared" si="15"/>
        <v>0</v>
      </c>
      <c r="AC467" s="142">
        <f>IF(NOT(ISBLANK(F467)),LOOKUP(F467,EWKNrListe,Übersicht!D$11:D$26),0)</f>
        <v>0</v>
      </c>
      <c r="AD467" s="142">
        <f>IF(AND(NOT(ISBLANK(G467)),ISNUMBER(H467)),LOOKUP(H467,WKNrListe,Übersicht!I$11:I$26),)</f>
        <v>0</v>
      </c>
      <c r="AE467" s="216" t="str">
        <f t="shared" si="14"/>
        <v/>
      </c>
      <c r="AF467" s="206" t="str">
        <f>IF(OR(ISBLANK(F467),
AND(
ISBLANK(E467),
NOT(ISNUMBER(E467))
)),
"",
IF(
E467&lt;=Schwierigkeitsstufen!J$3,
Schwierigkeitsstufen!K$3,
Schwierigkeitsstufen!K$2
))</f>
        <v/>
      </c>
    </row>
    <row r="468" spans="1:32" s="50" customFormat="1" ht="15" x14ac:dyDescent="0.2">
      <c r="A468" s="46"/>
      <c r="B468" s="46"/>
      <c r="C468" s="48"/>
      <c r="D468" s="48"/>
      <c r="E468" s="47"/>
      <c r="F468" s="48"/>
      <c r="G468" s="48"/>
      <c r="H468" s="170" t="str">
        <f>IF(ISBLANK(G468)," ",IF(LOOKUP(G468,MannschaftsNrListe,Mannschaften!B$4:B$53)&lt;&gt;0,LOOKUP(G468,MannschaftsNrListe,Mannschaften!B$4:B$53),""))</f>
        <v xml:space="preserve"> </v>
      </c>
      <c r="I468" s="48"/>
      <c r="J468" s="48"/>
      <c r="K468" s="48"/>
      <c r="L468" s="48"/>
      <c r="M468" s="48"/>
      <c r="N468" s="48"/>
      <c r="O468" s="48"/>
      <c r="P468" s="48"/>
      <c r="Q468" s="48"/>
      <c r="R468" s="48"/>
      <c r="S468" s="48"/>
      <c r="T468" s="48"/>
      <c r="U468" s="48"/>
      <c r="V468" s="48"/>
      <c r="W468" s="48"/>
      <c r="X468" s="48"/>
      <c r="Y468" s="48"/>
      <c r="Z468" s="48"/>
      <c r="AA468" s="49"/>
      <c r="AB468" s="142">
        <f t="shared" si="15"/>
        <v>0</v>
      </c>
      <c r="AC468" s="142">
        <f>IF(NOT(ISBLANK(F468)),LOOKUP(F468,EWKNrListe,Übersicht!D$11:D$26),0)</f>
        <v>0</v>
      </c>
      <c r="AD468" s="142">
        <f>IF(AND(NOT(ISBLANK(G468)),ISNUMBER(H468)),LOOKUP(H468,WKNrListe,Übersicht!I$11:I$26),)</f>
        <v>0</v>
      </c>
      <c r="AE468" s="216" t="str">
        <f t="shared" si="14"/>
        <v/>
      </c>
      <c r="AF468" s="206" t="str">
        <f>IF(OR(ISBLANK(F468),
AND(
ISBLANK(E468),
NOT(ISNUMBER(E468))
)),
"",
IF(
E468&lt;=Schwierigkeitsstufen!J$3,
Schwierigkeitsstufen!K$3,
Schwierigkeitsstufen!K$2
))</f>
        <v/>
      </c>
    </row>
    <row r="469" spans="1:32" s="50" customFormat="1" ht="15" x14ac:dyDescent="0.2">
      <c r="A469" s="46"/>
      <c r="B469" s="46"/>
      <c r="C469" s="48"/>
      <c r="D469" s="48"/>
      <c r="E469" s="47"/>
      <c r="F469" s="48"/>
      <c r="G469" s="48"/>
      <c r="H469" s="170" t="str">
        <f>IF(ISBLANK(G469)," ",IF(LOOKUP(G469,MannschaftsNrListe,Mannschaften!B$4:B$53)&lt;&gt;0,LOOKUP(G469,MannschaftsNrListe,Mannschaften!B$4:B$53),""))</f>
        <v xml:space="preserve"> </v>
      </c>
      <c r="I469" s="48"/>
      <c r="J469" s="48"/>
      <c r="K469" s="48"/>
      <c r="L469" s="48"/>
      <c r="M469" s="48"/>
      <c r="N469" s="48"/>
      <c r="O469" s="48"/>
      <c r="P469" s="48"/>
      <c r="Q469" s="48"/>
      <c r="R469" s="48"/>
      <c r="S469" s="48"/>
      <c r="T469" s="48"/>
      <c r="U469" s="48"/>
      <c r="V469" s="48"/>
      <c r="W469" s="48"/>
      <c r="X469" s="48"/>
      <c r="Y469" s="48"/>
      <c r="Z469" s="48"/>
      <c r="AA469" s="49"/>
      <c r="AB469" s="142">
        <f t="shared" si="15"/>
        <v>0</v>
      </c>
      <c r="AC469" s="142">
        <f>IF(NOT(ISBLANK(F469)),LOOKUP(F469,EWKNrListe,Übersicht!D$11:D$26),0)</f>
        <v>0</v>
      </c>
      <c r="AD469" s="142">
        <f>IF(AND(NOT(ISBLANK(G469)),ISNUMBER(H469)),LOOKUP(H469,WKNrListe,Übersicht!I$11:I$26),)</f>
        <v>0</v>
      </c>
      <c r="AE469" s="216" t="str">
        <f t="shared" si="14"/>
        <v/>
      </c>
      <c r="AF469" s="206" t="str">
        <f>IF(OR(ISBLANK(F469),
AND(
ISBLANK(E469),
NOT(ISNUMBER(E469))
)),
"",
IF(
E469&lt;=Schwierigkeitsstufen!J$3,
Schwierigkeitsstufen!K$3,
Schwierigkeitsstufen!K$2
))</f>
        <v/>
      </c>
    </row>
    <row r="470" spans="1:32" s="50" customFormat="1" ht="15" x14ac:dyDescent="0.2">
      <c r="A470" s="46"/>
      <c r="B470" s="46"/>
      <c r="C470" s="48"/>
      <c r="D470" s="48"/>
      <c r="E470" s="47"/>
      <c r="F470" s="48"/>
      <c r="G470" s="48"/>
      <c r="H470" s="170" t="str">
        <f>IF(ISBLANK(G470)," ",IF(LOOKUP(G470,MannschaftsNrListe,Mannschaften!B$4:B$53)&lt;&gt;0,LOOKUP(G470,MannschaftsNrListe,Mannschaften!B$4:B$53),""))</f>
        <v xml:space="preserve"> </v>
      </c>
      <c r="I470" s="48"/>
      <c r="J470" s="48"/>
      <c r="K470" s="48"/>
      <c r="L470" s="48"/>
      <c r="M470" s="48"/>
      <c r="N470" s="48"/>
      <c r="O470" s="48"/>
      <c r="P470" s="48"/>
      <c r="Q470" s="48"/>
      <c r="R470" s="48"/>
      <c r="S470" s="48"/>
      <c r="T470" s="48"/>
      <c r="U470" s="48"/>
      <c r="V470" s="48"/>
      <c r="W470" s="48"/>
      <c r="X470" s="48"/>
      <c r="Y470" s="48"/>
      <c r="Z470" s="48"/>
      <c r="AA470" s="49"/>
      <c r="AB470" s="142">
        <f t="shared" si="15"/>
        <v>0</v>
      </c>
      <c r="AC470" s="142">
        <f>IF(NOT(ISBLANK(F470)),LOOKUP(F470,EWKNrListe,Übersicht!D$11:D$26),0)</f>
        <v>0</v>
      </c>
      <c r="AD470" s="142">
        <f>IF(AND(NOT(ISBLANK(G470)),ISNUMBER(H470)),LOOKUP(H470,WKNrListe,Übersicht!I$11:I$26),)</f>
        <v>0</v>
      </c>
      <c r="AE470" s="216" t="str">
        <f t="shared" si="14"/>
        <v/>
      </c>
      <c r="AF470" s="206" t="str">
        <f>IF(OR(ISBLANK(F470),
AND(
ISBLANK(E470),
NOT(ISNUMBER(E470))
)),
"",
IF(
E470&lt;=Schwierigkeitsstufen!J$3,
Schwierigkeitsstufen!K$3,
Schwierigkeitsstufen!K$2
))</f>
        <v/>
      </c>
    </row>
    <row r="471" spans="1:32" s="50" customFormat="1" ht="15" x14ac:dyDescent="0.2">
      <c r="A471" s="46"/>
      <c r="B471" s="46"/>
      <c r="C471" s="48"/>
      <c r="D471" s="48"/>
      <c r="E471" s="47"/>
      <c r="F471" s="48"/>
      <c r="G471" s="48"/>
      <c r="H471" s="170" t="str">
        <f>IF(ISBLANK(G471)," ",IF(LOOKUP(G471,MannschaftsNrListe,Mannschaften!B$4:B$53)&lt;&gt;0,LOOKUP(G471,MannschaftsNrListe,Mannschaften!B$4:B$53),""))</f>
        <v xml:space="preserve"> </v>
      </c>
      <c r="I471" s="48"/>
      <c r="J471" s="48"/>
      <c r="K471" s="48"/>
      <c r="L471" s="48"/>
      <c r="M471" s="48"/>
      <c r="N471" s="48"/>
      <c r="O471" s="48"/>
      <c r="P471" s="48"/>
      <c r="Q471" s="48"/>
      <c r="R471" s="48"/>
      <c r="S471" s="48"/>
      <c r="T471" s="48"/>
      <c r="U471" s="48"/>
      <c r="V471" s="48"/>
      <c r="W471" s="48"/>
      <c r="X471" s="48"/>
      <c r="Y471" s="48"/>
      <c r="Z471" s="48"/>
      <c r="AA471" s="49"/>
      <c r="AB471" s="142">
        <f t="shared" si="15"/>
        <v>0</v>
      </c>
      <c r="AC471" s="142">
        <f>IF(NOT(ISBLANK(F471)),LOOKUP(F471,EWKNrListe,Übersicht!D$11:D$26),0)</f>
        <v>0</v>
      </c>
      <c r="AD471" s="142">
        <f>IF(AND(NOT(ISBLANK(G471)),ISNUMBER(H471)),LOOKUP(H471,WKNrListe,Übersicht!I$11:I$26),)</f>
        <v>0</v>
      </c>
      <c r="AE471" s="216" t="str">
        <f t="shared" si="14"/>
        <v/>
      </c>
      <c r="AF471" s="206" t="str">
        <f>IF(OR(ISBLANK(F471),
AND(
ISBLANK(E471),
NOT(ISNUMBER(E471))
)),
"",
IF(
E471&lt;=Schwierigkeitsstufen!J$3,
Schwierigkeitsstufen!K$3,
Schwierigkeitsstufen!K$2
))</f>
        <v/>
      </c>
    </row>
    <row r="472" spans="1:32" s="50" customFormat="1" ht="15" x14ac:dyDescent="0.2">
      <c r="A472" s="46"/>
      <c r="B472" s="46"/>
      <c r="C472" s="48"/>
      <c r="D472" s="48"/>
      <c r="E472" s="47"/>
      <c r="F472" s="48"/>
      <c r="G472" s="48"/>
      <c r="H472" s="170" t="str">
        <f>IF(ISBLANK(G472)," ",IF(LOOKUP(G472,MannschaftsNrListe,Mannschaften!B$4:B$53)&lt;&gt;0,LOOKUP(G472,MannschaftsNrListe,Mannschaften!B$4:B$53),""))</f>
        <v xml:space="preserve"> </v>
      </c>
      <c r="I472" s="48"/>
      <c r="J472" s="48"/>
      <c r="K472" s="48"/>
      <c r="L472" s="48"/>
      <c r="M472" s="48"/>
      <c r="N472" s="48"/>
      <c r="O472" s="48"/>
      <c r="P472" s="48"/>
      <c r="Q472" s="48"/>
      <c r="R472" s="48"/>
      <c r="S472" s="48"/>
      <c r="T472" s="48"/>
      <c r="U472" s="48"/>
      <c r="V472" s="48"/>
      <c r="W472" s="48"/>
      <c r="X472" s="48"/>
      <c r="Y472" s="48"/>
      <c r="Z472" s="48"/>
      <c r="AA472" s="49"/>
      <c r="AB472" s="142">
        <f t="shared" si="15"/>
        <v>0</v>
      </c>
      <c r="AC472" s="142">
        <f>IF(NOT(ISBLANK(F472)),LOOKUP(F472,EWKNrListe,Übersicht!D$11:D$26),0)</f>
        <v>0</v>
      </c>
      <c r="AD472" s="142">
        <f>IF(AND(NOT(ISBLANK(G472)),ISNUMBER(H472)),LOOKUP(H472,WKNrListe,Übersicht!I$11:I$26),)</f>
        <v>0</v>
      </c>
      <c r="AE472" s="216" t="str">
        <f t="shared" si="14"/>
        <v/>
      </c>
      <c r="AF472" s="206" t="str">
        <f>IF(OR(ISBLANK(F472),
AND(
ISBLANK(E472),
NOT(ISNUMBER(E472))
)),
"",
IF(
E472&lt;=Schwierigkeitsstufen!J$3,
Schwierigkeitsstufen!K$3,
Schwierigkeitsstufen!K$2
))</f>
        <v/>
      </c>
    </row>
    <row r="473" spans="1:32" s="50" customFormat="1" ht="15" x14ac:dyDescent="0.2">
      <c r="A473" s="46"/>
      <c r="B473" s="46"/>
      <c r="C473" s="48"/>
      <c r="D473" s="48"/>
      <c r="E473" s="47"/>
      <c r="F473" s="48"/>
      <c r="G473" s="48"/>
      <c r="H473" s="170" t="str">
        <f>IF(ISBLANK(G473)," ",IF(LOOKUP(G473,MannschaftsNrListe,Mannschaften!B$4:B$53)&lt;&gt;0,LOOKUP(G473,MannschaftsNrListe,Mannschaften!B$4:B$53),""))</f>
        <v xml:space="preserve"> </v>
      </c>
      <c r="I473" s="48"/>
      <c r="J473" s="48"/>
      <c r="K473" s="48"/>
      <c r="L473" s="48"/>
      <c r="M473" s="48"/>
      <c r="N473" s="48"/>
      <c r="O473" s="48"/>
      <c r="P473" s="48"/>
      <c r="Q473" s="48"/>
      <c r="R473" s="48"/>
      <c r="S473" s="48"/>
      <c r="T473" s="48"/>
      <c r="U473" s="48"/>
      <c r="V473" s="48"/>
      <c r="W473" s="48"/>
      <c r="X473" s="48"/>
      <c r="Y473" s="48"/>
      <c r="Z473" s="48"/>
      <c r="AA473" s="49"/>
      <c r="AB473" s="142">
        <f t="shared" si="15"/>
        <v>0</v>
      </c>
      <c r="AC473" s="142">
        <f>IF(NOT(ISBLANK(F473)),LOOKUP(F473,EWKNrListe,Übersicht!D$11:D$26),0)</f>
        <v>0</v>
      </c>
      <c r="AD473" s="142">
        <f>IF(AND(NOT(ISBLANK(G473)),ISNUMBER(H473)),LOOKUP(H473,WKNrListe,Übersicht!I$11:I$26),)</f>
        <v>0</v>
      </c>
      <c r="AE473" s="216" t="str">
        <f t="shared" si="14"/>
        <v/>
      </c>
      <c r="AF473" s="206" t="str">
        <f>IF(OR(ISBLANK(F473),
AND(
ISBLANK(E473),
NOT(ISNUMBER(E473))
)),
"",
IF(
E473&lt;=Schwierigkeitsstufen!J$3,
Schwierigkeitsstufen!K$3,
Schwierigkeitsstufen!K$2
))</f>
        <v/>
      </c>
    </row>
    <row r="474" spans="1:32" s="50" customFormat="1" ht="15" x14ac:dyDescent="0.2">
      <c r="A474" s="46"/>
      <c r="B474" s="46"/>
      <c r="C474" s="48"/>
      <c r="D474" s="48"/>
      <c r="E474" s="47"/>
      <c r="F474" s="48"/>
      <c r="G474" s="48"/>
      <c r="H474" s="170" t="str">
        <f>IF(ISBLANK(G474)," ",IF(LOOKUP(G474,MannschaftsNrListe,Mannschaften!B$4:B$53)&lt;&gt;0,LOOKUP(G474,MannschaftsNrListe,Mannschaften!B$4:B$53),""))</f>
        <v xml:space="preserve"> </v>
      </c>
      <c r="I474" s="48"/>
      <c r="J474" s="48"/>
      <c r="K474" s="48"/>
      <c r="L474" s="48"/>
      <c r="M474" s="48"/>
      <c r="N474" s="48"/>
      <c r="O474" s="48"/>
      <c r="P474" s="48"/>
      <c r="Q474" s="48"/>
      <c r="R474" s="48"/>
      <c r="S474" s="48"/>
      <c r="T474" s="48"/>
      <c r="U474" s="48"/>
      <c r="V474" s="48"/>
      <c r="W474" s="48"/>
      <c r="X474" s="48"/>
      <c r="Y474" s="48"/>
      <c r="Z474" s="48"/>
      <c r="AA474" s="49"/>
      <c r="AB474" s="142">
        <f t="shared" si="15"/>
        <v>0</v>
      </c>
      <c r="AC474" s="142">
        <f>IF(NOT(ISBLANK(F474)),LOOKUP(F474,EWKNrListe,Übersicht!D$11:D$26),0)</f>
        <v>0</v>
      </c>
      <c r="AD474" s="142">
        <f>IF(AND(NOT(ISBLANK(G474)),ISNUMBER(H474)),LOOKUP(H474,WKNrListe,Übersicht!I$11:I$26),)</f>
        <v>0</v>
      </c>
      <c r="AE474" s="216" t="str">
        <f t="shared" si="14"/>
        <v/>
      </c>
      <c r="AF474" s="206" t="str">
        <f>IF(OR(ISBLANK(F474),
AND(
ISBLANK(E474),
NOT(ISNUMBER(E474))
)),
"",
IF(
E474&lt;=Schwierigkeitsstufen!J$3,
Schwierigkeitsstufen!K$3,
Schwierigkeitsstufen!K$2
))</f>
        <v/>
      </c>
    </row>
    <row r="475" spans="1:32" s="50" customFormat="1" ht="15" x14ac:dyDescent="0.2">
      <c r="A475" s="46"/>
      <c r="B475" s="46"/>
      <c r="C475" s="48"/>
      <c r="D475" s="48"/>
      <c r="E475" s="47"/>
      <c r="F475" s="48"/>
      <c r="G475" s="48"/>
      <c r="H475" s="170" t="str">
        <f>IF(ISBLANK(G475)," ",IF(LOOKUP(G475,MannschaftsNrListe,Mannschaften!B$4:B$53)&lt;&gt;0,LOOKUP(G475,MannschaftsNrListe,Mannschaften!B$4:B$53),""))</f>
        <v xml:space="preserve"> </v>
      </c>
      <c r="I475" s="48"/>
      <c r="J475" s="48"/>
      <c r="K475" s="48"/>
      <c r="L475" s="48"/>
      <c r="M475" s="48"/>
      <c r="N475" s="48"/>
      <c r="O475" s="48"/>
      <c r="P475" s="48"/>
      <c r="Q475" s="48"/>
      <c r="R475" s="48"/>
      <c r="S475" s="48"/>
      <c r="T475" s="48"/>
      <c r="U475" s="48"/>
      <c r="V475" s="48"/>
      <c r="W475" s="48"/>
      <c r="X475" s="48"/>
      <c r="Y475" s="48"/>
      <c r="Z475" s="48"/>
      <c r="AA475" s="49"/>
      <c r="AB475" s="142">
        <f t="shared" si="15"/>
        <v>0</v>
      </c>
      <c r="AC475" s="142">
        <f>IF(NOT(ISBLANK(F475)),LOOKUP(F475,EWKNrListe,Übersicht!D$11:D$26),0)</f>
        <v>0</v>
      </c>
      <c r="AD475" s="142">
        <f>IF(AND(NOT(ISBLANK(G475)),ISNUMBER(H475)),LOOKUP(H475,WKNrListe,Übersicht!I$11:I$26),)</f>
        <v>0</v>
      </c>
      <c r="AE475" s="216" t="str">
        <f t="shared" si="14"/>
        <v/>
      </c>
      <c r="AF475" s="206" t="str">
        <f>IF(OR(ISBLANK(F475),
AND(
ISBLANK(E475),
NOT(ISNUMBER(E475))
)),
"",
IF(
E475&lt;=Schwierigkeitsstufen!J$3,
Schwierigkeitsstufen!K$3,
Schwierigkeitsstufen!K$2
))</f>
        <v/>
      </c>
    </row>
    <row r="476" spans="1:32" s="50" customFormat="1" ht="15" x14ac:dyDescent="0.2">
      <c r="A476" s="46"/>
      <c r="B476" s="46"/>
      <c r="C476" s="48"/>
      <c r="D476" s="48"/>
      <c r="E476" s="47"/>
      <c r="F476" s="48"/>
      <c r="G476" s="48"/>
      <c r="H476" s="170" t="str">
        <f>IF(ISBLANK(G476)," ",IF(LOOKUP(G476,MannschaftsNrListe,Mannschaften!B$4:B$53)&lt;&gt;0,LOOKUP(G476,MannschaftsNrListe,Mannschaften!B$4:B$53),""))</f>
        <v xml:space="preserve"> </v>
      </c>
      <c r="I476" s="48"/>
      <c r="J476" s="48"/>
      <c r="K476" s="48"/>
      <c r="L476" s="48"/>
      <c r="M476" s="48"/>
      <c r="N476" s="48"/>
      <c r="O476" s="48"/>
      <c r="P476" s="48"/>
      <c r="Q476" s="48"/>
      <c r="R476" s="48"/>
      <c r="S476" s="48"/>
      <c r="T476" s="48"/>
      <c r="U476" s="48"/>
      <c r="V476" s="48"/>
      <c r="W476" s="48"/>
      <c r="X476" s="48"/>
      <c r="Y476" s="48"/>
      <c r="Z476" s="48"/>
      <c r="AA476" s="49"/>
      <c r="AB476" s="142">
        <f t="shared" si="15"/>
        <v>0</v>
      </c>
      <c r="AC476" s="142">
        <f>IF(NOT(ISBLANK(F476)),LOOKUP(F476,EWKNrListe,Übersicht!D$11:D$26),0)</f>
        <v>0</v>
      </c>
      <c r="AD476" s="142">
        <f>IF(AND(NOT(ISBLANK(G476)),ISNUMBER(H476)),LOOKUP(H476,WKNrListe,Übersicht!I$11:I$26),)</f>
        <v>0</v>
      </c>
      <c r="AE476" s="216" t="str">
        <f t="shared" si="14"/>
        <v/>
      </c>
      <c r="AF476" s="206" t="str">
        <f>IF(OR(ISBLANK(F476),
AND(
ISBLANK(E476),
NOT(ISNUMBER(E476))
)),
"",
IF(
E476&lt;=Schwierigkeitsstufen!J$3,
Schwierigkeitsstufen!K$3,
Schwierigkeitsstufen!K$2
))</f>
        <v/>
      </c>
    </row>
    <row r="477" spans="1:32" s="50" customFormat="1" ht="15" x14ac:dyDescent="0.2">
      <c r="A477" s="46"/>
      <c r="B477" s="46"/>
      <c r="C477" s="48"/>
      <c r="D477" s="48"/>
      <c r="E477" s="47"/>
      <c r="F477" s="48"/>
      <c r="G477" s="48"/>
      <c r="H477" s="170" t="str">
        <f>IF(ISBLANK(G477)," ",IF(LOOKUP(G477,MannschaftsNrListe,Mannschaften!B$4:B$53)&lt;&gt;0,LOOKUP(G477,MannschaftsNrListe,Mannschaften!B$4:B$53),""))</f>
        <v xml:space="preserve"> </v>
      </c>
      <c r="I477" s="48"/>
      <c r="J477" s="48"/>
      <c r="K477" s="48"/>
      <c r="L477" s="48"/>
      <c r="M477" s="48"/>
      <c r="N477" s="48"/>
      <c r="O477" s="48"/>
      <c r="P477" s="48"/>
      <c r="Q477" s="48"/>
      <c r="R477" s="48"/>
      <c r="S477" s="48"/>
      <c r="T477" s="48"/>
      <c r="U477" s="48"/>
      <c r="V477" s="48"/>
      <c r="W477" s="48"/>
      <c r="X477" s="48"/>
      <c r="Y477" s="48"/>
      <c r="Z477" s="48"/>
      <c r="AA477" s="49"/>
      <c r="AB477" s="142">
        <f t="shared" si="15"/>
        <v>0</v>
      </c>
      <c r="AC477" s="142">
        <f>IF(NOT(ISBLANK(F477)),LOOKUP(F477,EWKNrListe,Übersicht!D$11:D$26),0)</f>
        <v>0</v>
      </c>
      <c r="AD477" s="142">
        <f>IF(AND(NOT(ISBLANK(G477)),ISNUMBER(H477)),LOOKUP(H477,WKNrListe,Übersicht!I$11:I$26),)</f>
        <v>0</v>
      </c>
      <c r="AE477" s="216" t="str">
        <f t="shared" si="14"/>
        <v/>
      </c>
      <c r="AF477" s="206" t="str">
        <f>IF(OR(ISBLANK(F477),
AND(
ISBLANK(E477),
NOT(ISNUMBER(E477))
)),
"",
IF(
E477&lt;=Schwierigkeitsstufen!J$3,
Schwierigkeitsstufen!K$3,
Schwierigkeitsstufen!K$2
))</f>
        <v/>
      </c>
    </row>
    <row r="478" spans="1:32" s="50" customFormat="1" ht="15" x14ac:dyDescent="0.2">
      <c r="A478" s="46"/>
      <c r="B478" s="46"/>
      <c r="C478" s="48"/>
      <c r="D478" s="48"/>
      <c r="E478" s="47"/>
      <c r="F478" s="48"/>
      <c r="G478" s="48"/>
      <c r="H478" s="170" t="str">
        <f>IF(ISBLANK(G478)," ",IF(LOOKUP(G478,MannschaftsNrListe,Mannschaften!B$4:B$53)&lt;&gt;0,LOOKUP(G478,MannschaftsNrListe,Mannschaften!B$4:B$53),""))</f>
        <v xml:space="preserve"> </v>
      </c>
      <c r="I478" s="48"/>
      <c r="J478" s="48"/>
      <c r="K478" s="48"/>
      <c r="L478" s="48"/>
      <c r="M478" s="48"/>
      <c r="N478" s="48"/>
      <c r="O478" s="48"/>
      <c r="P478" s="48"/>
      <c r="Q478" s="48"/>
      <c r="R478" s="48"/>
      <c r="S478" s="48"/>
      <c r="T478" s="48"/>
      <c r="U478" s="48"/>
      <c r="V478" s="48"/>
      <c r="W478" s="48"/>
      <c r="X478" s="48"/>
      <c r="Y478" s="48"/>
      <c r="Z478" s="48"/>
      <c r="AA478" s="49"/>
      <c r="AB478" s="142">
        <f t="shared" si="15"/>
        <v>0</v>
      </c>
      <c r="AC478" s="142">
        <f>IF(NOT(ISBLANK(F478)),LOOKUP(F478,EWKNrListe,Übersicht!D$11:D$26),0)</f>
        <v>0</v>
      </c>
      <c r="AD478" s="142">
        <f>IF(AND(NOT(ISBLANK(G478)),ISNUMBER(H478)),LOOKUP(H478,WKNrListe,Übersicht!I$11:I$26),)</f>
        <v>0</v>
      </c>
      <c r="AE478" s="216" t="str">
        <f t="shared" si="14"/>
        <v/>
      </c>
      <c r="AF478" s="206" t="str">
        <f>IF(OR(ISBLANK(F478),
AND(
ISBLANK(E478),
NOT(ISNUMBER(E478))
)),
"",
IF(
E478&lt;=Schwierigkeitsstufen!J$3,
Schwierigkeitsstufen!K$3,
Schwierigkeitsstufen!K$2
))</f>
        <v/>
      </c>
    </row>
    <row r="479" spans="1:32" s="50" customFormat="1" ht="15" x14ac:dyDescent="0.2">
      <c r="A479" s="46"/>
      <c r="B479" s="46"/>
      <c r="C479" s="48"/>
      <c r="D479" s="48"/>
      <c r="E479" s="47"/>
      <c r="F479" s="48"/>
      <c r="G479" s="48"/>
      <c r="H479" s="170" t="str">
        <f>IF(ISBLANK(G479)," ",IF(LOOKUP(G479,MannschaftsNrListe,Mannschaften!B$4:B$53)&lt;&gt;0,LOOKUP(G479,MannschaftsNrListe,Mannschaften!B$4:B$53),""))</f>
        <v xml:space="preserve"> </v>
      </c>
      <c r="I479" s="48"/>
      <c r="J479" s="48"/>
      <c r="K479" s="48"/>
      <c r="L479" s="48"/>
      <c r="M479" s="48"/>
      <c r="N479" s="48"/>
      <c r="O479" s="48"/>
      <c r="P479" s="48"/>
      <c r="Q479" s="48"/>
      <c r="R479" s="48"/>
      <c r="S479" s="48"/>
      <c r="T479" s="48"/>
      <c r="U479" s="48"/>
      <c r="V479" s="48"/>
      <c r="W479" s="48"/>
      <c r="X479" s="48"/>
      <c r="Y479" s="48"/>
      <c r="Z479" s="48"/>
      <c r="AA479" s="49"/>
      <c r="AB479" s="142">
        <f t="shared" si="15"/>
        <v>0</v>
      </c>
      <c r="AC479" s="142">
        <f>IF(NOT(ISBLANK(F479)),LOOKUP(F479,EWKNrListe,Übersicht!D$11:D$26),0)</f>
        <v>0</v>
      </c>
      <c r="AD479" s="142">
        <f>IF(AND(NOT(ISBLANK(G479)),ISNUMBER(H479)),LOOKUP(H479,WKNrListe,Übersicht!I$11:I$26),)</f>
        <v>0</v>
      </c>
      <c r="AE479" s="216" t="str">
        <f t="shared" si="14"/>
        <v/>
      </c>
      <c r="AF479" s="206" t="str">
        <f>IF(OR(ISBLANK(F479),
AND(
ISBLANK(E479),
NOT(ISNUMBER(E479))
)),
"",
IF(
E479&lt;=Schwierigkeitsstufen!J$3,
Schwierigkeitsstufen!K$3,
Schwierigkeitsstufen!K$2
))</f>
        <v/>
      </c>
    </row>
    <row r="480" spans="1:32" s="50" customFormat="1" ht="15" x14ac:dyDescent="0.2">
      <c r="A480" s="46"/>
      <c r="B480" s="46"/>
      <c r="C480" s="48"/>
      <c r="D480" s="48"/>
      <c r="E480" s="47"/>
      <c r="F480" s="48"/>
      <c r="G480" s="48"/>
      <c r="H480" s="170" t="str">
        <f>IF(ISBLANK(G480)," ",IF(LOOKUP(G480,MannschaftsNrListe,Mannschaften!B$4:B$53)&lt;&gt;0,LOOKUP(G480,MannschaftsNrListe,Mannschaften!B$4:B$53),""))</f>
        <v xml:space="preserve"> </v>
      </c>
      <c r="I480" s="48"/>
      <c r="J480" s="48"/>
      <c r="K480" s="48"/>
      <c r="L480" s="48"/>
      <c r="M480" s="48"/>
      <c r="N480" s="48"/>
      <c r="O480" s="48"/>
      <c r="P480" s="48"/>
      <c r="Q480" s="48"/>
      <c r="R480" s="48"/>
      <c r="S480" s="48"/>
      <c r="T480" s="48"/>
      <c r="U480" s="48"/>
      <c r="V480" s="48"/>
      <c r="W480" s="48"/>
      <c r="X480" s="48"/>
      <c r="Y480" s="48"/>
      <c r="Z480" s="48"/>
      <c r="AA480" s="49"/>
      <c r="AB480" s="142">
        <f t="shared" si="15"/>
        <v>0</v>
      </c>
      <c r="AC480" s="142">
        <f>IF(NOT(ISBLANK(F480)),LOOKUP(F480,EWKNrListe,Übersicht!D$11:D$26),0)</f>
        <v>0</v>
      </c>
      <c r="AD480" s="142">
        <f>IF(AND(NOT(ISBLANK(G480)),ISNUMBER(H480)),LOOKUP(H480,WKNrListe,Übersicht!I$11:I$26),)</f>
        <v>0</v>
      </c>
      <c r="AE480" s="216" t="str">
        <f t="shared" si="14"/>
        <v/>
      </c>
      <c r="AF480" s="206" t="str">
        <f>IF(OR(ISBLANK(F480),
AND(
ISBLANK(E480),
NOT(ISNUMBER(E480))
)),
"",
IF(
E480&lt;=Schwierigkeitsstufen!J$3,
Schwierigkeitsstufen!K$3,
Schwierigkeitsstufen!K$2
))</f>
        <v/>
      </c>
    </row>
    <row r="481" spans="1:32" s="50" customFormat="1" ht="15" x14ac:dyDescent="0.2">
      <c r="A481" s="46"/>
      <c r="B481" s="46"/>
      <c r="C481" s="48"/>
      <c r="D481" s="48"/>
      <c r="E481" s="47"/>
      <c r="F481" s="48"/>
      <c r="G481" s="48"/>
      <c r="H481" s="170" t="str">
        <f>IF(ISBLANK(G481)," ",IF(LOOKUP(G481,MannschaftsNrListe,Mannschaften!B$4:B$53)&lt;&gt;0,LOOKUP(G481,MannschaftsNrListe,Mannschaften!B$4:B$53),""))</f>
        <v xml:space="preserve"> </v>
      </c>
      <c r="I481" s="48"/>
      <c r="J481" s="48"/>
      <c r="K481" s="48"/>
      <c r="L481" s="48"/>
      <c r="M481" s="48"/>
      <c r="N481" s="48"/>
      <c r="O481" s="48"/>
      <c r="P481" s="48"/>
      <c r="Q481" s="48"/>
      <c r="R481" s="48"/>
      <c r="S481" s="48"/>
      <c r="T481" s="48"/>
      <c r="U481" s="48"/>
      <c r="V481" s="48"/>
      <c r="W481" s="48"/>
      <c r="X481" s="48"/>
      <c r="Y481" s="48"/>
      <c r="Z481" s="48"/>
      <c r="AA481" s="49"/>
      <c r="AB481" s="142">
        <f t="shared" si="15"/>
        <v>0</v>
      </c>
      <c r="AC481" s="142">
        <f>IF(NOT(ISBLANK(F481)),LOOKUP(F481,EWKNrListe,Übersicht!D$11:D$26),0)</f>
        <v>0</v>
      </c>
      <c r="AD481" s="142">
        <f>IF(AND(NOT(ISBLANK(G481)),ISNUMBER(H481)),LOOKUP(H481,WKNrListe,Übersicht!I$11:I$26),)</f>
        <v>0</v>
      </c>
      <c r="AE481" s="216" t="str">
        <f t="shared" si="14"/>
        <v/>
      </c>
      <c r="AF481" s="206" t="str">
        <f>IF(OR(ISBLANK(F481),
AND(
ISBLANK(E481),
NOT(ISNUMBER(E481))
)),
"",
IF(
E481&lt;=Schwierigkeitsstufen!J$3,
Schwierigkeitsstufen!K$3,
Schwierigkeitsstufen!K$2
))</f>
        <v/>
      </c>
    </row>
    <row r="482" spans="1:32" s="50" customFormat="1" ht="15" x14ac:dyDescent="0.2">
      <c r="A482" s="46"/>
      <c r="B482" s="46"/>
      <c r="C482" s="48"/>
      <c r="D482" s="48"/>
      <c r="E482" s="47"/>
      <c r="F482" s="48"/>
      <c r="G482" s="48"/>
      <c r="H482" s="170" t="str">
        <f>IF(ISBLANK(G482)," ",IF(LOOKUP(G482,MannschaftsNrListe,Mannschaften!B$4:B$53)&lt;&gt;0,LOOKUP(G482,MannschaftsNrListe,Mannschaften!B$4:B$53),""))</f>
        <v xml:space="preserve"> </v>
      </c>
      <c r="I482" s="48"/>
      <c r="J482" s="48"/>
      <c r="K482" s="48"/>
      <c r="L482" s="48"/>
      <c r="M482" s="48"/>
      <c r="N482" s="48"/>
      <c r="O482" s="48"/>
      <c r="P482" s="48"/>
      <c r="Q482" s="48"/>
      <c r="R482" s="48"/>
      <c r="S482" s="48"/>
      <c r="T482" s="48"/>
      <c r="U482" s="48"/>
      <c r="V482" s="48"/>
      <c r="W482" s="48"/>
      <c r="X482" s="48"/>
      <c r="Y482" s="48"/>
      <c r="Z482" s="48"/>
      <c r="AA482" s="49"/>
      <c r="AB482" s="142">
        <f t="shared" si="15"/>
        <v>0</v>
      </c>
      <c r="AC482" s="142">
        <f>IF(NOT(ISBLANK(F482)),LOOKUP(F482,EWKNrListe,Übersicht!D$11:D$26),0)</f>
        <v>0</v>
      </c>
      <c r="AD482" s="142">
        <f>IF(AND(NOT(ISBLANK(G482)),ISNUMBER(H482)),LOOKUP(H482,WKNrListe,Übersicht!I$11:I$26),)</f>
        <v>0</v>
      </c>
      <c r="AE482" s="216" t="str">
        <f t="shared" si="14"/>
        <v/>
      </c>
      <c r="AF482" s="206" t="str">
        <f>IF(OR(ISBLANK(F482),
AND(
ISBLANK(E482),
NOT(ISNUMBER(E482))
)),
"",
IF(
E482&lt;=Schwierigkeitsstufen!J$3,
Schwierigkeitsstufen!K$3,
Schwierigkeitsstufen!K$2
))</f>
        <v/>
      </c>
    </row>
    <row r="483" spans="1:32" s="50" customFormat="1" ht="15" x14ac:dyDescent="0.2">
      <c r="A483" s="46"/>
      <c r="B483" s="46"/>
      <c r="C483" s="48"/>
      <c r="D483" s="48"/>
      <c r="E483" s="47"/>
      <c r="F483" s="48"/>
      <c r="G483" s="48"/>
      <c r="H483" s="170" t="str">
        <f>IF(ISBLANK(G483)," ",IF(LOOKUP(G483,MannschaftsNrListe,Mannschaften!B$4:B$53)&lt;&gt;0,LOOKUP(G483,MannschaftsNrListe,Mannschaften!B$4:B$53),""))</f>
        <v xml:space="preserve"> </v>
      </c>
      <c r="I483" s="48"/>
      <c r="J483" s="48"/>
      <c r="K483" s="48"/>
      <c r="L483" s="48"/>
      <c r="M483" s="48"/>
      <c r="N483" s="48"/>
      <c r="O483" s="48"/>
      <c r="P483" s="48"/>
      <c r="Q483" s="48"/>
      <c r="R483" s="48"/>
      <c r="S483" s="48"/>
      <c r="T483" s="48"/>
      <c r="U483" s="48"/>
      <c r="V483" s="48"/>
      <c r="W483" s="48"/>
      <c r="X483" s="48"/>
      <c r="Y483" s="48"/>
      <c r="Z483" s="48"/>
      <c r="AA483" s="49"/>
      <c r="AB483" s="142">
        <f t="shared" si="15"/>
        <v>0</v>
      </c>
      <c r="AC483" s="142">
        <f>IF(NOT(ISBLANK(F483)),LOOKUP(F483,EWKNrListe,Übersicht!D$11:D$26),0)</f>
        <v>0</v>
      </c>
      <c r="AD483" s="142">
        <f>IF(AND(NOT(ISBLANK(G483)),ISNUMBER(H483)),LOOKUP(H483,WKNrListe,Übersicht!I$11:I$26),)</f>
        <v>0</v>
      </c>
      <c r="AE483" s="216" t="str">
        <f t="shared" si="14"/>
        <v/>
      </c>
      <c r="AF483" s="206" t="str">
        <f>IF(OR(ISBLANK(F483),
AND(
ISBLANK(E483),
NOT(ISNUMBER(E483))
)),
"",
IF(
E483&lt;=Schwierigkeitsstufen!J$3,
Schwierigkeitsstufen!K$3,
Schwierigkeitsstufen!K$2
))</f>
        <v/>
      </c>
    </row>
    <row r="484" spans="1:32" s="50" customFormat="1" ht="15" x14ac:dyDescent="0.2">
      <c r="A484" s="46"/>
      <c r="B484" s="46"/>
      <c r="C484" s="48"/>
      <c r="D484" s="48"/>
      <c r="E484" s="47"/>
      <c r="F484" s="48"/>
      <c r="G484" s="48"/>
      <c r="H484" s="170" t="str">
        <f>IF(ISBLANK(G484)," ",IF(LOOKUP(G484,MannschaftsNrListe,Mannschaften!B$4:B$53)&lt;&gt;0,LOOKUP(G484,MannschaftsNrListe,Mannschaften!B$4:B$53),""))</f>
        <v xml:space="preserve"> </v>
      </c>
      <c r="I484" s="48"/>
      <c r="J484" s="48"/>
      <c r="K484" s="48"/>
      <c r="L484" s="48"/>
      <c r="M484" s="48"/>
      <c r="N484" s="48"/>
      <c r="O484" s="48"/>
      <c r="P484" s="48"/>
      <c r="Q484" s="48"/>
      <c r="R484" s="48"/>
      <c r="S484" s="48"/>
      <c r="T484" s="48"/>
      <c r="U484" s="48"/>
      <c r="V484" s="48"/>
      <c r="W484" s="48"/>
      <c r="X484" s="48"/>
      <c r="Y484" s="48"/>
      <c r="Z484" s="48"/>
      <c r="AA484" s="49"/>
      <c r="AB484" s="142">
        <f t="shared" si="15"/>
        <v>0</v>
      </c>
      <c r="AC484" s="142">
        <f>IF(NOT(ISBLANK(F484)),LOOKUP(F484,EWKNrListe,Übersicht!D$11:D$26),0)</f>
        <v>0</v>
      </c>
      <c r="AD484" s="142">
        <f>IF(AND(NOT(ISBLANK(G484)),ISNUMBER(H484)),LOOKUP(H484,WKNrListe,Übersicht!I$11:I$26),)</f>
        <v>0</v>
      </c>
      <c r="AE484" s="216" t="str">
        <f t="shared" si="14"/>
        <v/>
      </c>
      <c r="AF484" s="206" t="str">
        <f>IF(OR(ISBLANK(F484),
AND(
ISBLANK(E484),
NOT(ISNUMBER(E484))
)),
"",
IF(
E484&lt;=Schwierigkeitsstufen!J$3,
Schwierigkeitsstufen!K$3,
Schwierigkeitsstufen!K$2
))</f>
        <v/>
      </c>
    </row>
    <row r="485" spans="1:32" s="50" customFormat="1" ht="15" x14ac:dyDescent="0.2">
      <c r="A485" s="46"/>
      <c r="B485" s="46"/>
      <c r="C485" s="48"/>
      <c r="D485" s="48"/>
      <c r="E485" s="47"/>
      <c r="F485" s="48"/>
      <c r="G485" s="48"/>
      <c r="H485" s="170" t="str">
        <f>IF(ISBLANK(G485)," ",IF(LOOKUP(G485,MannschaftsNrListe,Mannschaften!B$4:B$53)&lt;&gt;0,LOOKUP(G485,MannschaftsNrListe,Mannschaften!B$4:B$53),""))</f>
        <v xml:space="preserve"> </v>
      </c>
      <c r="I485" s="48"/>
      <c r="J485" s="48"/>
      <c r="K485" s="48"/>
      <c r="L485" s="48"/>
      <c r="M485" s="48"/>
      <c r="N485" s="48"/>
      <c r="O485" s="48"/>
      <c r="P485" s="48"/>
      <c r="Q485" s="48"/>
      <c r="R485" s="48"/>
      <c r="S485" s="48"/>
      <c r="T485" s="48"/>
      <c r="U485" s="48"/>
      <c r="V485" s="48"/>
      <c r="W485" s="48"/>
      <c r="X485" s="48"/>
      <c r="Y485" s="48"/>
      <c r="Z485" s="48"/>
      <c r="AA485" s="49"/>
      <c r="AB485" s="142">
        <f t="shared" si="15"/>
        <v>0</v>
      </c>
      <c r="AC485" s="142">
        <f>IF(NOT(ISBLANK(F485)),LOOKUP(F485,EWKNrListe,Übersicht!D$11:D$26),0)</f>
        <v>0</v>
      </c>
      <c r="AD485" s="142">
        <f>IF(AND(NOT(ISBLANK(G485)),ISNUMBER(H485)),LOOKUP(H485,WKNrListe,Übersicht!I$11:I$26),)</f>
        <v>0</v>
      </c>
      <c r="AE485" s="216" t="str">
        <f t="shared" si="14"/>
        <v/>
      </c>
      <c r="AF485" s="206" t="str">
        <f>IF(OR(ISBLANK(F485),
AND(
ISBLANK(E485),
NOT(ISNUMBER(E485))
)),
"",
IF(
E485&lt;=Schwierigkeitsstufen!J$3,
Schwierigkeitsstufen!K$3,
Schwierigkeitsstufen!K$2
))</f>
        <v/>
      </c>
    </row>
    <row r="486" spans="1:32" s="50" customFormat="1" ht="15" x14ac:dyDescent="0.2">
      <c r="A486" s="46"/>
      <c r="B486" s="46"/>
      <c r="C486" s="48"/>
      <c r="D486" s="48"/>
      <c r="E486" s="47"/>
      <c r="F486" s="48"/>
      <c r="G486" s="48"/>
      <c r="H486" s="170" t="str">
        <f>IF(ISBLANK(G486)," ",IF(LOOKUP(G486,MannschaftsNrListe,Mannschaften!B$4:B$53)&lt;&gt;0,LOOKUP(G486,MannschaftsNrListe,Mannschaften!B$4:B$53),""))</f>
        <v xml:space="preserve"> </v>
      </c>
      <c r="I486" s="48"/>
      <c r="J486" s="48"/>
      <c r="K486" s="48"/>
      <c r="L486" s="48"/>
      <c r="M486" s="48"/>
      <c r="N486" s="48"/>
      <c r="O486" s="48"/>
      <c r="P486" s="48"/>
      <c r="Q486" s="48"/>
      <c r="R486" s="48"/>
      <c r="S486" s="48"/>
      <c r="T486" s="48"/>
      <c r="U486" s="48"/>
      <c r="V486" s="48"/>
      <c r="W486" s="48"/>
      <c r="X486" s="48"/>
      <c r="Y486" s="48"/>
      <c r="Z486" s="48"/>
      <c r="AA486" s="49"/>
      <c r="AB486" s="142">
        <f t="shared" si="15"/>
        <v>0</v>
      </c>
      <c r="AC486" s="142">
        <f>IF(NOT(ISBLANK(F486)),LOOKUP(F486,EWKNrListe,Übersicht!D$11:D$26),0)</f>
        <v>0</v>
      </c>
      <c r="AD486" s="142">
        <f>IF(AND(NOT(ISBLANK(G486)),ISNUMBER(H486)),LOOKUP(H486,WKNrListe,Übersicht!I$11:I$26),)</f>
        <v>0</v>
      </c>
      <c r="AE486" s="216" t="str">
        <f t="shared" si="14"/>
        <v/>
      </c>
      <c r="AF486" s="206" t="str">
        <f>IF(OR(ISBLANK(F486),
AND(
ISBLANK(E486),
NOT(ISNUMBER(E486))
)),
"",
IF(
E486&lt;=Schwierigkeitsstufen!J$3,
Schwierigkeitsstufen!K$3,
Schwierigkeitsstufen!K$2
))</f>
        <v/>
      </c>
    </row>
    <row r="487" spans="1:32" s="50" customFormat="1" ht="15" x14ac:dyDescent="0.2">
      <c r="A487" s="46"/>
      <c r="B487" s="46"/>
      <c r="C487" s="48"/>
      <c r="D487" s="48"/>
      <c r="E487" s="47"/>
      <c r="F487" s="48"/>
      <c r="G487" s="48"/>
      <c r="H487" s="170" t="str">
        <f>IF(ISBLANK(G487)," ",IF(LOOKUP(G487,MannschaftsNrListe,Mannschaften!B$4:B$53)&lt;&gt;0,LOOKUP(G487,MannschaftsNrListe,Mannschaften!B$4:B$53),""))</f>
        <v xml:space="preserve"> </v>
      </c>
      <c r="I487" s="48"/>
      <c r="J487" s="48"/>
      <c r="K487" s="48"/>
      <c r="L487" s="48"/>
      <c r="M487" s="48"/>
      <c r="N487" s="48"/>
      <c r="O487" s="48"/>
      <c r="P487" s="48"/>
      <c r="Q487" s="48"/>
      <c r="R487" s="48"/>
      <c r="S487" s="48"/>
      <c r="T487" s="48"/>
      <c r="U487" s="48"/>
      <c r="V487" s="48"/>
      <c r="W487" s="48"/>
      <c r="X487" s="48"/>
      <c r="Y487" s="48"/>
      <c r="Z487" s="48"/>
      <c r="AA487" s="49"/>
      <c r="AB487" s="142">
        <f t="shared" si="15"/>
        <v>0</v>
      </c>
      <c r="AC487" s="142">
        <f>IF(NOT(ISBLANK(F487)),LOOKUP(F487,EWKNrListe,Übersicht!D$11:D$26),0)</f>
        <v>0</v>
      </c>
      <c r="AD487" s="142">
        <f>IF(AND(NOT(ISBLANK(G487)),ISNUMBER(H487)),LOOKUP(H487,WKNrListe,Übersicht!I$11:I$26),)</f>
        <v>0</v>
      </c>
      <c r="AE487" s="216" t="str">
        <f t="shared" si="14"/>
        <v/>
      </c>
      <c r="AF487" s="206" t="str">
        <f>IF(OR(ISBLANK(F487),
AND(
ISBLANK(E487),
NOT(ISNUMBER(E487))
)),
"",
IF(
E487&lt;=Schwierigkeitsstufen!J$3,
Schwierigkeitsstufen!K$3,
Schwierigkeitsstufen!K$2
))</f>
        <v/>
      </c>
    </row>
    <row r="488" spans="1:32" s="50" customFormat="1" ht="15" x14ac:dyDescent="0.2">
      <c r="A488" s="46"/>
      <c r="B488" s="46"/>
      <c r="C488" s="48"/>
      <c r="D488" s="48"/>
      <c r="E488" s="47"/>
      <c r="F488" s="48"/>
      <c r="G488" s="48"/>
      <c r="H488" s="170" t="str">
        <f>IF(ISBLANK(G488)," ",IF(LOOKUP(G488,MannschaftsNrListe,Mannschaften!B$4:B$53)&lt;&gt;0,LOOKUP(G488,MannschaftsNrListe,Mannschaften!B$4:B$53),""))</f>
        <v xml:space="preserve"> </v>
      </c>
      <c r="I488" s="48"/>
      <c r="J488" s="48"/>
      <c r="K488" s="48"/>
      <c r="L488" s="48"/>
      <c r="M488" s="48"/>
      <c r="N488" s="48"/>
      <c r="O488" s="48"/>
      <c r="P488" s="48"/>
      <c r="Q488" s="48"/>
      <c r="R488" s="48"/>
      <c r="S488" s="48"/>
      <c r="T488" s="48"/>
      <c r="U488" s="48"/>
      <c r="V488" s="48"/>
      <c r="W488" s="48"/>
      <c r="X488" s="48"/>
      <c r="Y488" s="48"/>
      <c r="Z488" s="48"/>
      <c r="AA488" s="49"/>
      <c r="AB488" s="142">
        <f t="shared" si="15"/>
        <v>0</v>
      </c>
      <c r="AC488" s="142">
        <f>IF(NOT(ISBLANK(F488)),LOOKUP(F488,EWKNrListe,Übersicht!D$11:D$26),0)</f>
        <v>0</v>
      </c>
      <c r="AD488" s="142">
        <f>IF(AND(NOT(ISBLANK(G488)),ISNUMBER(H488)),LOOKUP(H488,WKNrListe,Übersicht!I$11:I$26),)</f>
        <v>0</v>
      </c>
      <c r="AE488" s="216" t="str">
        <f t="shared" si="14"/>
        <v/>
      </c>
      <c r="AF488" s="206" t="str">
        <f>IF(OR(ISBLANK(F488),
AND(
ISBLANK(E488),
NOT(ISNUMBER(E488))
)),
"",
IF(
E488&lt;=Schwierigkeitsstufen!J$3,
Schwierigkeitsstufen!K$3,
Schwierigkeitsstufen!K$2
))</f>
        <v/>
      </c>
    </row>
    <row r="489" spans="1:32" s="50" customFormat="1" ht="15" x14ac:dyDescent="0.2">
      <c r="A489" s="46"/>
      <c r="B489" s="46"/>
      <c r="C489" s="48"/>
      <c r="D489" s="48"/>
      <c r="E489" s="47"/>
      <c r="F489" s="48"/>
      <c r="G489" s="48"/>
      <c r="H489" s="170" t="str">
        <f>IF(ISBLANK(G489)," ",IF(LOOKUP(G489,MannschaftsNrListe,Mannschaften!B$4:B$53)&lt;&gt;0,LOOKUP(G489,MannschaftsNrListe,Mannschaften!B$4:B$53),""))</f>
        <v xml:space="preserve"> </v>
      </c>
      <c r="I489" s="48"/>
      <c r="J489" s="48"/>
      <c r="K489" s="48"/>
      <c r="L489" s="48"/>
      <c r="M489" s="48"/>
      <c r="N489" s="48"/>
      <c r="O489" s="48"/>
      <c r="P489" s="48"/>
      <c r="Q489" s="48"/>
      <c r="R489" s="48"/>
      <c r="S489" s="48"/>
      <c r="T489" s="48"/>
      <c r="U489" s="48"/>
      <c r="V489" s="48"/>
      <c r="W489" s="48"/>
      <c r="X489" s="48"/>
      <c r="Y489" s="48"/>
      <c r="Z489" s="48"/>
      <c r="AA489" s="49"/>
      <c r="AB489" s="142">
        <f t="shared" si="15"/>
        <v>0</v>
      </c>
      <c r="AC489" s="142">
        <f>IF(NOT(ISBLANK(F489)),LOOKUP(F489,EWKNrListe,Übersicht!D$11:D$26),0)</f>
        <v>0</v>
      </c>
      <c r="AD489" s="142">
        <f>IF(AND(NOT(ISBLANK(G489)),ISNUMBER(H489)),LOOKUP(H489,WKNrListe,Übersicht!I$11:I$26),)</f>
        <v>0</v>
      </c>
      <c r="AE489" s="216" t="str">
        <f t="shared" si="14"/>
        <v/>
      </c>
      <c r="AF489" s="206" t="str">
        <f>IF(OR(ISBLANK(F489),
AND(
ISBLANK(E489),
NOT(ISNUMBER(E489))
)),
"",
IF(
E489&lt;=Schwierigkeitsstufen!J$3,
Schwierigkeitsstufen!K$3,
Schwierigkeitsstufen!K$2
))</f>
        <v/>
      </c>
    </row>
    <row r="490" spans="1:32" s="50" customFormat="1" ht="15" x14ac:dyDescent="0.2">
      <c r="A490" s="46"/>
      <c r="B490" s="46"/>
      <c r="C490" s="48"/>
      <c r="D490" s="48"/>
      <c r="E490" s="47"/>
      <c r="F490" s="48"/>
      <c r="G490" s="48"/>
      <c r="H490" s="170" t="str">
        <f>IF(ISBLANK(G490)," ",IF(LOOKUP(G490,MannschaftsNrListe,Mannschaften!B$4:B$53)&lt;&gt;0,LOOKUP(G490,MannschaftsNrListe,Mannschaften!B$4:B$53),""))</f>
        <v xml:space="preserve"> </v>
      </c>
      <c r="I490" s="48"/>
      <c r="J490" s="48"/>
      <c r="K490" s="48"/>
      <c r="L490" s="48"/>
      <c r="M490" s="48"/>
      <c r="N490" s="48"/>
      <c r="O490" s="48"/>
      <c r="P490" s="48"/>
      <c r="Q490" s="48"/>
      <c r="R490" s="48"/>
      <c r="S490" s="48"/>
      <c r="T490" s="48"/>
      <c r="U490" s="48"/>
      <c r="V490" s="48"/>
      <c r="W490" s="48"/>
      <c r="X490" s="48"/>
      <c r="Y490" s="48"/>
      <c r="Z490" s="48"/>
      <c r="AA490" s="49"/>
      <c r="AB490" s="142">
        <f t="shared" si="15"/>
        <v>0</v>
      </c>
      <c r="AC490" s="142">
        <f>IF(NOT(ISBLANK(F490)),LOOKUP(F490,EWKNrListe,Übersicht!D$11:D$26),0)</f>
        <v>0</v>
      </c>
      <c r="AD490" s="142">
        <f>IF(AND(NOT(ISBLANK(G490)),ISNUMBER(H490)),LOOKUP(H490,WKNrListe,Übersicht!I$11:I$26),)</f>
        <v>0</v>
      </c>
      <c r="AE490" s="216" t="str">
        <f t="shared" si="14"/>
        <v/>
      </c>
      <c r="AF490" s="206" t="str">
        <f>IF(OR(ISBLANK(F490),
AND(
ISBLANK(E490),
NOT(ISNUMBER(E490))
)),
"",
IF(
E490&lt;=Schwierigkeitsstufen!J$3,
Schwierigkeitsstufen!K$3,
Schwierigkeitsstufen!K$2
))</f>
        <v/>
      </c>
    </row>
    <row r="491" spans="1:32" s="50" customFormat="1" ht="15" x14ac:dyDescent="0.2">
      <c r="A491" s="46"/>
      <c r="B491" s="46"/>
      <c r="C491" s="48"/>
      <c r="D491" s="48"/>
      <c r="E491" s="47"/>
      <c r="F491" s="48"/>
      <c r="G491" s="48"/>
      <c r="H491" s="170" t="str">
        <f>IF(ISBLANK(G491)," ",IF(LOOKUP(G491,MannschaftsNrListe,Mannschaften!B$4:B$53)&lt;&gt;0,LOOKUP(G491,MannschaftsNrListe,Mannschaften!B$4:B$53),""))</f>
        <v xml:space="preserve"> </v>
      </c>
      <c r="I491" s="48"/>
      <c r="J491" s="48"/>
      <c r="K491" s="48"/>
      <c r="L491" s="48"/>
      <c r="M491" s="48"/>
      <c r="N491" s="48"/>
      <c r="O491" s="48"/>
      <c r="P491" s="48"/>
      <c r="Q491" s="48"/>
      <c r="R491" s="48"/>
      <c r="S491" s="48"/>
      <c r="T491" s="48"/>
      <c r="U491" s="48"/>
      <c r="V491" s="48"/>
      <c r="W491" s="48"/>
      <c r="X491" s="48"/>
      <c r="Y491" s="48"/>
      <c r="Z491" s="48"/>
      <c r="AA491" s="49"/>
      <c r="AB491" s="142">
        <f t="shared" si="15"/>
        <v>0</v>
      </c>
      <c r="AC491" s="142">
        <f>IF(NOT(ISBLANK(F491)),LOOKUP(F491,EWKNrListe,Übersicht!D$11:D$26),0)</f>
        <v>0</v>
      </c>
      <c r="AD491" s="142">
        <f>IF(AND(NOT(ISBLANK(G491)),ISNUMBER(H491)),LOOKUP(H491,WKNrListe,Übersicht!I$11:I$26),)</f>
        <v>0</v>
      </c>
      <c r="AE491" s="216" t="str">
        <f t="shared" si="14"/>
        <v/>
      </c>
      <c r="AF491" s="206" t="str">
        <f>IF(OR(ISBLANK(F491),
AND(
ISBLANK(E491),
NOT(ISNUMBER(E491))
)),
"",
IF(
E491&lt;=Schwierigkeitsstufen!J$3,
Schwierigkeitsstufen!K$3,
Schwierigkeitsstufen!K$2
))</f>
        <v/>
      </c>
    </row>
    <row r="492" spans="1:32" s="50" customFormat="1" ht="15" x14ac:dyDescent="0.2">
      <c r="A492" s="46"/>
      <c r="B492" s="46"/>
      <c r="C492" s="48"/>
      <c r="D492" s="48"/>
      <c r="E492" s="47"/>
      <c r="F492" s="48"/>
      <c r="G492" s="48"/>
      <c r="H492" s="170" t="str">
        <f>IF(ISBLANK(G492)," ",IF(LOOKUP(G492,MannschaftsNrListe,Mannschaften!B$4:B$53)&lt;&gt;0,LOOKUP(G492,MannschaftsNrListe,Mannschaften!B$4:B$53),""))</f>
        <v xml:space="preserve"> </v>
      </c>
      <c r="I492" s="48"/>
      <c r="J492" s="48"/>
      <c r="K492" s="48"/>
      <c r="L492" s="48"/>
      <c r="M492" s="48"/>
      <c r="N492" s="48"/>
      <c r="O492" s="48"/>
      <c r="P492" s="48"/>
      <c r="Q492" s="48"/>
      <c r="R492" s="48"/>
      <c r="S492" s="48"/>
      <c r="T492" s="48"/>
      <c r="U492" s="48"/>
      <c r="V492" s="48"/>
      <c r="W492" s="48"/>
      <c r="X492" s="48"/>
      <c r="Y492" s="48"/>
      <c r="Z492" s="48"/>
      <c r="AA492" s="49"/>
      <c r="AB492" s="142">
        <f t="shared" si="15"/>
        <v>0</v>
      </c>
      <c r="AC492" s="142">
        <f>IF(NOT(ISBLANK(F492)),LOOKUP(F492,EWKNrListe,Übersicht!D$11:D$26),0)</f>
        <v>0</v>
      </c>
      <c r="AD492" s="142">
        <f>IF(AND(NOT(ISBLANK(G492)),ISNUMBER(H492)),LOOKUP(H492,WKNrListe,Übersicht!I$11:I$26),)</f>
        <v>0</v>
      </c>
      <c r="AE492" s="216" t="str">
        <f t="shared" si="14"/>
        <v/>
      </c>
      <c r="AF492" s="206" t="str">
        <f>IF(OR(ISBLANK(F492),
AND(
ISBLANK(E492),
NOT(ISNUMBER(E492))
)),
"",
IF(
E492&lt;=Schwierigkeitsstufen!J$3,
Schwierigkeitsstufen!K$3,
Schwierigkeitsstufen!K$2
))</f>
        <v/>
      </c>
    </row>
    <row r="493" spans="1:32" s="50" customFormat="1" ht="15" x14ac:dyDescent="0.2">
      <c r="A493" s="46"/>
      <c r="B493" s="46"/>
      <c r="C493" s="48"/>
      <c r="D493" s="48"/>
      <c r="E493" s="47"/>
      <c r="F493" s="48"/>
      <c r="G493" s="48"/>
      <c r="H493" s="170" t="str">
        <f>IF(ISBLANK(G493)," ",IF(LOOKUP(G493,MannschaftsNrListe,Mannschaften!B$4:B$53)&lt;&gt;0,LOOKUP(G493,MannschaftsNrListe,Mannschaften!B$4:B$53),""))</f>
        <v xml:space="preserve"> </v>
      </c>
      <c r="I493" s="48"/>
      <c r="J493" s="48"/>
      <c r="K493" s="48"/>
      <c r="L493" s="48"/>
      <c r="M493" s="48"/>
      <c r="N493" s="48"/>
      <c r="O493" s="48"/>
      <c r="P493" s="48"/>
      <c r="Q493" s="48"/>
      <c r="R493" s="48"/>
      <c r="S493" s="48"/>
      <c r="T493" s="48"/>
      <c r="U493" s="48"/>
      <c r="V493" s="48"/>
      <c r="W493" s="48"/>
      <c r="X493" s="48"/>
      <c r="Y493" s="48"/>
      <c r="Z493" s="48"/>
      <c r="AA493" s="49"/>
      <c r="AB493" s="142">
        <f t="shared" si="15"/>
        <v>0</v>
      </c>
      <c r="AC493" s="142">
        <f>IF(NOT(ISBLANK(F493)),LOOKUP(F493,EWKNrListe,Übersicht!D$11:D$26),0)</f>
        <v>0</v>
      </c>
      <c r="AD493" s="142">
        <f>IF(AND(NOT(ISBLANK(G493)),ISNUMBER(H493)),LOOKUP(H493,WKNrListe,Übersicht!I$11:I$26),)</f>
        <v>0</v>
      </c>
      <c r="AE493" s="216" t="str">
        <f t="shared" si="14"/>
        <v/>
      </c>
      <c r="AF493" s="206" t="str">
        <f>IF(OR(ISBLANK(F493),
AND(
ISBLANK(E493),
NOT(ISNUMBER(E493))
)),
"",
IF(
E493&lt;=Schwierigkeitsstufen!J$3,
Schwierigkeitsstufen!K$3,
Schwierigkeitsstufen!K$2
))</f>
        <v/>
      </c>
    </row>
    <row r="494" spans="1:32" s="50" customFormat="1" ht="15" x14ac:dyDescent="0.2">
      <c r="A494" s="46"/>
      <c r="B494" s="46"/>
      <c r="C494" s="48"/>
      <c r="D494" s="48"/>
      <c r="E494" s="47"/>
      <c r="F494" s="48"/>
      <c r="G494" s="48"/>
      <c r="H494" s="170" t="str">
        <f>IF(ISBLANK(G494)," ",IF(LOOKUP(G494,MannschaftsNrListe,Mannschaften!B$4:B$53)&lt;&gt;0,LOOKUP(G494,MannschaftsNrListe,Mannschaften!B$4:B$53),""))</f>
        <v xml:space="preserve"> </v>
      </c>
      <c r="I494" s="48"/>
      <c r="J494" s="48"/>
      <c r="K494" s="48"/>
      <c r="L494" s="48"/>
      <c r="M494" s="48"/>
      <c r="N494" s="48"/>
      <c r="O494" s="48"/>
      <c r="P494" s="48"/>
      <c r="Q494" s="48"/>
      <c r="R494" s="48"/>
      <c r="S494" s="48"/>
      <c r="T494" s="48"/>
      <c r="U494" s="48"/>
      <c r="V494" s="48"/>
      <c r="W494" s="48"/>
      <c r="X494" s="48"/>
      <c r="Y494" s="48"/>
      <c r="Z494" s="48"/>
      <c r="AA494" s="49"/>
      <c r="AB494" s="142">
        <f t="shared" si="15"/>
        <v>0</v>
      </c>
      <c r="AC494" s="142">
        <f>IF(NOT(ISBLANK(F494)),LOOKUP(F494,EWKNrListe,Übersicht!D$11:D$26),0)</f>
        <v>0</v>
      </c>
      <c r="AD494" s="142">
        <f>IF(AND(NOT(ISBLANK(G494)),ISNUMBER(H494)),LOOKUP(H494,WKNrListe,Übersicht!I$11:I$26),)</f>
        <v>0</v>
      </c>
      <c r="AE494" s="216" t="str">
        <f t="shared" si="14"/>
        <v/>
      </c>
      <c r="AF494" s="206" t="str">
        <f>IF(OR(ISBLANK(F494),
AND(
ISBLANK(E494),
NOT(ISNUMBER(E494))
)),
"",
IF(
E494&lt;=Schwierigkeitsstufen!J$3,
Schwierigkeitsstufen!K$3,
Schwierigkeitsstufen!K$2
))</f>
        <v/>
      </c>
    </row>
    <row r="495" spans="1:32" s="50" customFormat="1" ht="15" x14ac:dyDescent="0.2">
      <c r="A495" s="46"/>
      <c r="B495" s="46"/>
      <c r="C495" s="48"/>
      <c r="D495" s="48"/>
      <c r="E495" s="47"/>
      <c r="F495" s="48"/>
      <c r="G495" s="48"/>
      <c r="H495" s="170" t="str">
        <f>IF(ISBLANK(G495)," ",IF(LOOKUP(G495,MannschaftsNrListe,Mannschaften!B$4:B$53)&lt;&gt;0,LOOKUP(G495,MannschaftsNrListe,Mannschaften!B$4:B$53),""))</f>
        <v xml:space="preserve"> </v>
      </c>
      <c r="I495" s="48"/>
      <c r="J495" s="48"/>
      <c r="K495" s="48"/>
      <c r="L495" s="48"/>
      <c r="M495" s="48"/>
      <c r="N495" s="48"/>
      <c r="O495" s="48"/>
      <c r="P495" s="48"/>
      <c r="Q495" s="48"/>
      <c r="R495" s="48"/>
      <c r="S495" s="48"/>
      <c r="T495" s="48"/>
      <c r="U495" s="48"/>
      <c r="V495" s="48"/>
      <c r="W495" s="48"/>
      <c r="X495" s="48"/>
      <c r="Y495" s="48"/>
      <c r="Z495" s="48"/>
      <c r="AA495" s="49"/>
      <c r="AB495" s="142">
        <f t="shared" si="15"/>
        <v>0</v>
      </c>
      <c r="AC495" s="142">
        <f>IF(NOT(ISBLANK(F495)),LOOKUP(F495,EWKNrListe,Übersicht!D$11:D$26),0)</f>
        <v>0</v>
      </c>
      <c r="AD495" s="142">
        <f>IF(AND(NOT(ISBLANK(G495)),ISNUMBER(H495)),LOOKUP(H495,WKNrListe,Übersicht!I$11:I$26),)</f>
        <v>0</v>
      </c>
      <c r="AE495" s="216" t="str">
        <f t="shared" si="14"/>
        <v/>
      </c>
      <c r="AF495" s="206" t="str">
        <f>IF(OR(ISBLANK(F495),
AND(
ISBLANK(E495),
NOT(ISNUMBER(E495))
)),
"",
IF(
E495&lt;=Schwierigkeitsstufen!J$3,
Schwierigkeitsstufen!K$3,
Schwierigkeitsstufen!K$2
))</f>
        <v/>
      </c>
    </row>
    <row r="496" spans="1:32" s="50" customFormat="1" ht="15" x14ac:dyDescent="0.2">
      <c r="A496" s="46"/>
      <c r="B496" s="46"/>
      <c r="C496" s="48"/>
      <c r="D496" s="48"/>
      <c r="E496" s="47"/>
      <c r="F496" s="48"/>
      <c r="G496" s="48"/>
      <c r="H496" s="170" t="str">
        <f>IF(ISBLANK(G496)," ",IF(LOOKUP(G496,MannschaftsNrListe,Mannschaften!B$4:B$53)&lt;&gt;0,LOOKUP(G496,MannschaftsNrListe,Mannschaften!B$4:B$53),""))</f>
        <v xml:space="preserve"> </v>
      </c>
      <c r="I496" s="48"/>
      <c r="J496" s="48"/>
      <c r="K496" s="48"/>
      <c r="L496" s="48"/>
      <c r="M496" s="48"/>
      <c r="N496" s="48"/>
      <c r="O496" s="48"/>
      <c r="P496" s="48"/>
      <c r="Q496" s="48"/>
      <c r="R496" s="48"/>
      <c r="S496" s="48"/>
      <c r="T496" s="48"/>
      <c r="U496" s="48"/>
      <c r="V496" s="48"/>
      <c r="W496" s="48"/>
      <c r="X496" s="48"/>
      <c r="Y496" s="48"/>
      <c r="Z496" s="48"/>
      <c r="AA496" s="49"/>
      <c r="AB496" s="142">
        <f t="shared" si="15"/>
        <v>0</v>
      </c>
      <c r="AC496" s="142">
        <f>IF(NOT(ISBLANK(F496)),LOOKUP(F496,EWKNrListe,Übersicht!D$11:D$26),0)</f>
        <v>0</v>
      </c>
      <c r="AD496" s="142">
        <f>IF(AND(NOT(ISBLANK(G496)),ISNUMBER(H496)),LOOKUP(H496,WKNrListe,Übersicht!I$11:I$26),)</f>
        <v>0</v>
      </c>
      <c r="AE496" s="216" t="str">
        <f t="shared" si="14"/>
        <v/>
      </c>
      <c r="AF496" s="206" t="str">
        <f>IF(OR(ISBLANK(F496),
AND(
ISBLANK(E496),
NOT(ISNUMBER(E496))
)),
"",
IF(
E496&lt;=Schwierigkeitsstufen!J$3,
Schwierigkeitsstufen!K$3,
Schwierigkeitsstufen!K$2
))</f>
        <v/>
      </c>
    </row>
    <row r="497" spans="1:32" s="50" customFormat="1" ht="15" x14ac:dyDescent="0.2">
      <c r="A497" s="46"/>
      <c r="B497" s="46"/>
      <c r="C497" s="48"/>
      <c r="D497" s="48"/>
      <c r="E497" s="47"/>
      <c r="F497" s="48"/>
      <c r="G497" s="48"/>
      <c r="H497" s="170" t="str">
        <f>IF(ISBLANK(G497)," ",IF(LOOKUP(G497,MannschaftsNrListe,Mannschaften!B$4:B$53)&lt;&gt;0,LOOKUP(G497,MannschaftsNrListe,Mannschaften!B$4:B$53),""))</f>
        <v xml:space="preserve"> </v>
      </c>
      <c r="I497" s="48"/>
      <c r="J497" s="48"/>
      <c r="K497" s="48"/>
      <c r="L497" s="48"/>
      <c r="M497" s="48"/>
      <c r="N497" s="48"/>
      <c r="O497" s="48"/>
      <c r="P497" s="48"/>
      <c r="Q497" s="48"/>
      <c r="R497" s="48"/>
      <c r="S497" s="48"/>
      <c r="T497" s="48"/>
      <c r="U497" s="48"/>
      <c r="V497" s="48"/>
      <c r="W497" s="48"/>
      <c r="X497" s="48"/>
      <c r="Y497" s="48"/>
      <c r="Z497" s="48"/>
      <c r="AA497" s="49"/>
      <c r="AB497" s="142">
        <f t="shared" si="15"/>
        <v>0</v>
      </c>
      <c r="AC497" s="142">
        <f>IF(NOT(ISBLANK(F497)),LOOKUP(F497,EWKNrListe,Übersicht!D$11:D$26),0)</f>
        <v>0</v>
      </c>
      <c r="AD497" s="142">
        <f>IF(AND(NOT(ISBLANK(G497)),ISNUMBER(H497)),LOOKUP(H497,WKNrListe,Übersicht!I$11:I$26),)</f>
        <v>0</v>
      </c>
      <c r="AE497" s="216" t="str">
        <f t="shared" si="14"/>
        <v/>
      </c>
      <c r="AF497" s="206" t="str">
        <f>IF(OR(ISBLANK(F497),
AND(
ISBLANK(E497),
NOT(ISNUMBER(E497))
)),
"",
IF(
E497&lt;=Schwierigkeitsstufen!J$3,
Schwierigkeitsstufen!K$3,
Schwierigkeitsstufen!K$2
))</f>
        <v/>
      </c>
    </row>
    <row r="498" spans="1:32" s="50" customFormat="1" ht="15" x14ac:dyDescent="0.2">
      <c r="A498" s="46"/>
      <c r="B498" s="46"/>
      <c r="C498" s="48"/>
      <c r="D498" s="48"/>
      <c r="E498" s="47"/>
      <c r="F498" s="48"/>
      <c r="G498" s="48"/>
      <c r="H498" s="170" t="str">
        <f>IF(ISBLANK(G498)," ",IF(LOOKUP(G498,MannschaftsNrListe,Mannschaften!B$4:B$53)&lt;&gt;0,LOOKUP(G498,MannschaftsNrListe,Mannschaften!B$4:B$53),""))</f>
        <v xml:space="preserve"> </v>
      </c>
      <c r="I498" s="48"/>
      <c r="J498" s="48"/>
      <c r="K498" s="48"/>
      <c r="L498" s="48"/>
      <c r="M498" s="48"/>
      <c r="N498" s="48"/>
      <c r="O498" s="48"/>
      <c r="P498" s="48"/>
      <c r="Q498" s="48"/>
      <c r="R498" s="48"/>
      <c r="S498" s="48"/>
      <c r="T498" s="48"/>
      <c r="U498" s="48"/>
      <c r="V498" s="48"/>
      <c r="W498" s="48"/>
      <c r="X498" s="48"/>
      <c r="Y498" s="48"/>
      <c r="Z498" s="48"/>
      <c r="AA498" s="49"/>
      <c r="AB498" s="142">
        <f t="shared" si="15"/>
        <v>0</v>
      </c>
      <c r="AC498" s="142">
        <f>IF(NOT(ISBLANK(F498)),LOOKUP(F498,EWKNrListe,Übersicht!D$11:D$26),0)</f>
        <v>0</v>
      </c>
      <c r="AD498" s="142">
        <f>IF(AND(NOT(ISBLANK(G498)),ISNUMBER(H498)),LOOKUP(H498,WKNrListe,Übersicht!I$11:I$26),)</f>
        <v>0</v>
      </c>
      <c r="AE498" s="216" t="str">
        <f t="shared" si="14"/>
        <v/>
      </c>
      <c r="AF498" s="206" t="str">
        <f>IF(OR(ISBLANK(F498),
AND(
ISBLANK(E498),
NOT(ISNUMBER(E498))
)),
"",
IF(
E498&lt;=Schwierigkeitsstufen!J$3,
Schwierigkeitsstufen!K$3,
Schwierigkeitsstufen!K$2
))</f>
        <v/>
      </c>
    </row>
    <row r="499" spans="1:32" s="50" customFormat="1" ht="15" x14ac:dyDescent="0.2">
      <c r="A499" s="46"/>
      <c r="B499" s="46"/>
      <c r="C499" s="48"/>
      <c r="D499" s="48"/>
      <c r="E499" s="47"/>
      <c r="F499" s="48"/>
      <c r="G499" s="48"/>
      <c r="H499" s="170" t="str">
        <f>IF(ISBLANK(G499)," ",IF(LOOKUP(G499,MannschaftsNrListe,Mannschaften!B$4:B$53)&lt;&gt;0,LOOKUP(G499,MannschaftsNrListe,Mannschaften!B$4:B$53),""))</f>
        <v xml:space="preserve"> </v>
      </c>
      <c r="I499" s="48"/>
      <c r="J499" s="48"/>
      <c r="K499" s="48"/>
      <c r="L499" s="48"/>
      <c r="M499" s="48"/>
      <c r="N499" s="48"/>
      <c r="O499" s="48"/>
      <c r="P499" s="48"/>
      <c r="Q499" s="48"/>
      <c r="R499" s="48"/>
      <c r="S499" s="48"/>
      <c r="T499" s="48"/>
      <c r="U499" s="48"/>
      <c r="V499" s="48"/>
      <c r="W499" s="48"/>
      <c r="X499" s="48"/>
      <c r="Y499" s="48"/>
      <c r="Z499" s="48"/>
      <c r="AA499" s="49"/>
      <c r="AB499" s="142">
        <f t="shared" si="15"/>
        <v>0</v>
      </c>
      <c r="AC499" s="142">
        <f>IF(NOT(ISBLANK(F499)),LOOKUP(F499,EWKNrListe,Übersicht!D$11:D$26),0)</f>
        <v>0</v>
      </c>
      <c r="AD499" s="142">
        <f>IF(AND(NOT(ISBLANK(G499)),ISNUMBER(H499)),LOOKUP(H499,WKNrListe,Übersicht!I$11:I$26),)</f>
        <v>0</v>
      </c>
      <c r="AE499" s="216" t="str">
        <f t="shared" si="14"/>
        <v/>
      </c>
      <c r="AF499" s="206" t="str">
        <f>IF(OR(ISBLANK(F499),
AND(
ISBLANK(E499),
NOT(ISNUMBER(E499))
)),
"",
IF(
E499&lt;=Schwierigkeitsstufen!J$3,
Schwierigkeitsstufen!K$3,
Schwierigkeitsstufen!K$2
))</f>
        <v/>
      </c>
    </row>
    <row r="500" spans="1:32" s="50" customFormat="1" ht="15" x14ac:dyDescent="0.2">
      <c r="A500" s="46"/>
      <c r="B500" s="46"/>
      <c r="C500" s="48"/>
      <c r="D500" s="48"/>
      <c r="E500" s="47"/>
      <c r="F500" s="48"/>
      <c r="G500" s="48"/>
      <c r="H500" s="170" t="str">
        <f>IF(ISBLANK(G500)," ",IF(LOOKUP(G500,MannschaftsNrListe,Mannschaften!B$4:B$53)&lt;&gt;0,LOOKUP(G500,MannschaftsNrListe,Mannschaften!B$4:B$53),""))</f>
        <v xml:space="preserve"> </v>
      </c>
      <c r="I500" s="48"/>
      <c r="J500" s="48"/>
      <c r="K500" s="48"/>
      <c r="L500" s="48"/>
      <c r="M500" s="48"/>
      <c r="N500" s="48"/>
      <c r="O500" s="48"/>
      <c r="P500" s="48"/>
      <c r="Q500" s="48"/>
      <c r="R500" s="48"/>
      <c r="S500" s="48"/>
      <c r="T500" s="48"/>
      <c r="U500" s="48"/>
      <c r="V500" s="48"/>
      <c r="W500" s="48"/>
      <c r="X500" s="48"/>
      <c r="Y500" s="48"/>
      <c r="Z500" s="48"/>
      <c r="AA500" s="49"/>
      <c r="AB500" s="142">
        <f t="shared" si="15"/>
        <v>0</v>
      </c>
      <c r="AC500" s="142">
        <f>IF(NOT(ISBLANK(F500)),LOOKUP(F500,EWKNrListe,Übersicht!D$11:D$26),0)</f>
        <v>0</v>
      </c>
      <c r="AD500" s="142">
        <f>IF(AND(NOT(ISBLANK(G500)),ISNUMBER(H500)),LOOKUP(H500,WKNrListe,Übersicht!I$11:I$26),)</f>
        <v>0</v>
      </c>
      <c r="AE500" s="216" t="str">
        <f t="shared" si="14"/>
        <v/>
      </c>
      <c r="AF500" s="206" t="str">
        <f>IF(OR(ISBLANK(F500),
AND(
ISBLANK(E500),
NOT(ISNUMBER(E500))
)),
"",
IF(
E500&lt;=Schwierigkeitsstufen!J$3,
Schwierigkeitsstufen!K$3,
Schwierigkeitsstufen!K$2
))</f>
        <v/>
      </c>
    </row>
    <row r="501" spans="1:32" s="50" customFormat="1" ht="15" x14ac:dyDescent="0.2">
      <c r="A501" s="46"/>
      <c r="B501" s="46"/>
      <c r="C501" s="48"/>
      <c r="D501" s="48"/>
      <c r="E501" s="47"/>
      <c r="F501" s="48"/>
      <c r="G501" s="48"/>
      <c r="H501" s="170" t="str">
        <f>IF(ISBLANK(G501)," ",IF(LOOKUP(G501,MannschaftsNrListe,Mannschaften!B$4:B$53)&lt;&gt;0,LOOKUP(G501,MannschaftsNrListe,Mannschaften!B$4:B$53),""))</f>
        <v xml:space="preserve"> </v>
      </c>
      <c r="I501" s="48"/>
      <c r="J501" s="48"/>
      <c r="K501" s="48"/>
      <c r="L501" s="48"/>
      <c r="M501" s="48"/>
      <c r="N501" s="48"/>
      <c r="O501" s="48"/>
      <c r="P501" s="48"/>
      <c r="Q501" s="48"/>
      <c r="R501" s="48"/>
      <c r="S501" s="48"/>
      <c r="T501" s="48"/>
      <c r="U501" s="48"/>
      <c r="V501" s="48"/>
      <c r="W501" s="48"/>
      <c r="X501" s="48"/>
      <c r="Y501" s="48"/>
      <c r="Z501" s="48"/>
      <c r="AA501" s="49"/>
      <c r="AB501" s="142">
        <f t="shared" si="15"/>
        <v>0</v>
      </c>
      <c r="AC501" s="142">
        <f>IF(NOT(ISBLANK(F501)),LOOKUP(F501,EWKNrListe,Übersicht!D$11:D$26),0)</f>
        <v>0</v>
      </c>
      <c r="AD501" s="142">
        <f>IF(AND(NOT(ISBLANK(G501)),ISNUMBER(H501)),LOOKUP(H501,WKNrListe,Übersicht!I$11:I$26),)</f>
        <v>0</v>
      </c>
      <c r="AE501" s="216" t="str">
        <f t="shared" si="14"/>
        <v/>
      </c>
      <c r="AF501" s="206" t="str">
        <f>IF(OR(ISBLANK(F501),
AND(
ISBLANK(E501),
NOT(ISNUMBER(E501))
)),
"",
IF(
E501&lt;=Schwierigkeitsstufen!J$3,
Schwierigkeitsstufen!K$3,
Schwierigkeitsstufen!K$2
))</f>
        <v/>
      </c>
    </row>
    <row r="502" spans="1:32" s="50" customFormat="1" ht="15" x14ac:dyDescent="0.2">
      <c r="A502" s="46"/>
      <c r="B502" s="46"/>
      <c r="C502" s="48"/>
      <c r="D502" s="48"/>
      <c r="E502" s="47"/>
      <c r="F502" s="48"/>
      <c r="G502" s="48"/>
      <c r="H502" s="170" t="str">
        <f>IF(ISBLANK(G502)," ",IF(LOOKUP(G502,MannschaftsNrListe,Mannschaften!B$4:B$53)&lt;&gt;0,LOOKUP(G502,MannschaftsNrListe,Mannschaften!B$4:B$53),""))</f>
        <v xml:space="preserve"> </v>
      </c>
      <c r="I502" s="48"/>
      <c r="J502" s="48"/>
      <c r="K502" s="48"/>
      <c r="L502" s="48"/>
      <c r="M502" s="48"/>
      <c r="N502" s="48"/>
      <c r="O502" s="48"/>
      <c r="P502" s="48"/>
      <c r="Q502" s="48"/>
      <c r="R502" s="48"/>
      <c r="S502" s="48"/>
      <c r="T502" s="48"/>
      <c r="U502" s="48"/>
      <c r="V502" s="48"/>
      <c r="W502" s="48"/>
      <c r="X502" s="48"/>
      <c r="Y502" s="48"/>
      <c r="Z502" s="48"/>
      <c r="AA502" s="49"/>
      <c r="AB502" s="142">
        <f t="shared" si="15"/>
        <v>0</v>
      </c>
      <c r="AC502" s="142">
        <f>IF(NOT(ISBLANK(F502)),LOOKUP(F502,EWKNrListe,Übersicht!D$11:D$26),0)</f>
        <v>0</v>
      </c>
      <c r="AD502" s="142">
        <f>IF(AND(NOT(ISBLANK(G502)),ISNUMBER(H502)),LOOKUP(H502,WKNrListe,Übersicht!I$11:I$26),)</f>
        <v>0</v>
      </c>
      <c r="AE502" s="216" t="str">
        <f t="shared" si="14"/>
        <v/>
      </c>
      <c r="AF502" s="206" t="str">
        <f>IF(OR(ISBLANK(F502),
AND(
ISBLANK(E502),
NOT(ISNUMBER(E502))
)),
"",
IF(
E502&lt;=Schwierigkeitsstufen!J$3,
Schwierigkeitsstufen!K$3,
Schwierigkeitsstufen!K$2
))</f>
        <v/>
      </c>
    </row>
    <row r="503" spans="1:32" s="50" customFormat="1" ht="15" x14ac:dyDescent="0.2">
      <c r="A503" s="46"/>
      <c r="B503" s="46"/>
      <c r="C503" s="48"/>
      <c r="D503" s="48"/>
      <c r="E503" s="47"/>
      <c r="F503" s="48"/>
      <c r="G503" s="48"/>
      <c r="H503" s="170" t="str">
        <f>IF(ISBLANK(G503)," ",IF(LOOKUP(G503,MannschaftsNrListe,Mannschaften!B$4:B$53)&lt;&gt;0,LOOKUP(G503,MannschaftsNrListe,Mannschaften!B$4:B$53),""))</f>
        <v xml:space="preserve"> </v>
      </c>
      <c r="I503" s="48"/>
      <c r="J503" s="48"/>
      <c r="K503" s="48"/>
      <c r="L503" s="48"/>
      <c r="M503" s="48"/>
      <c r="N503" s="48"/>
      <c r="O503" s="48"/>
      <c r="P503" s="48"/>
      <c r="Q503" s="48"/>
      <c r="R503" s="48"/>
      <c r="S503" s="48"/>
      <c r="T503" s="48"/>
      <c r="U503" s="48"/>
      <c r="V503" s="48"/>
      <c r="W503" s="48"/>
      <c r="X503" s="48"/>
      <c r="Y503" s="48"/>
      <c r="Z503" s="48"/>
      <c r="AA503" s="49"/>
      <c r="AB503" s="142">
        <f t="shared" si="15"/>
        <v>0</v>
      </c>
      <c r="AC503" s="142">
        <f>IF(NOT(ISBLANK(F503)),LOOKUP(F503,EWKNrListe,Übersicht!D$11:D$26),0)</f>
        <v>0</v>
      </c>
      <c r="AD503" s="142">
        <f>IF(AND(NOT(ISBLANK(G503)),ISNUMBER(H503)),LOOKUP(H503,WKNrListe,Übersicht!I$11:I$26),)</f>
        <v>0</v>
      </c>
      <c r="AE503" s="216" t="str">
        <f t="shared" si="14"/>
        <v/>
      </c>
      <c r="AF503" s="206" t="str">
        <f>IF(OR(ISBLANK(F503),
AND(
ISBLANK(E503),
NOT(ISNUMBER(E503))
)),
"",
IF(
E503&lt;=Schwierigkeitsstufen!J$3,
Schwierigkeitsstufen!K$3,
Schwierigkeitsstufen!K$2
))</f>
        <v/>
      </c>
    </row>
    <row r="504" spans="1:32" s="50" customFormat="1" ht="15" x14ac:dyDescent="0.2">
      <c r="A504" s="46"/>
      <c r="B504" s="46"/>
      <c r="C504" s="48"/>
      <c r="D504" s="48"/>
      <c r="E504" s="47"/>
      <c r="F504" s="48"/>
      <c r="G504" s="48"/>
      <c r="H504" s="170" t="str">
        <f>IF(ISBLANK(G504)," ",IF(LOOKUP(G504,MannschaftsNrListe,Mannschaften!B$4:B$53)&lt;&gt;0,LOOKUP(G504,MannschaftsNrListe,Mannschaften!B$4:B$53),""))</f>
        <v xml:space="preserve"> </v>
      </c>
      <c r="I504" s="48"/>
      <c r="J504" s="48"/>
      <c r="K504" s="48"/>
      <c r="L504" s="48"/>
      <c r="M504" s="48"/>
      <c r="N504" s="48"/>
      <c r="O504" s="48"/>
      <c r="P504" s="48"/>
      <c r="Q504" s="48"/>
      <c r="R504" s="48"/>
      <c r="S504" s="48"/>
      <c r="T504" s="48"/>
      <c r="U504" s="48"/>
      <c r="V504" s="48"/>
      <c r="W504" s="48"/>
      <c r="X504" s="48"/>
      <c r="Y504" s="48"/>
      <c r="Z504" s="48"/>
      <c r="AA504" s="49"/>
      <c r="AB504" s="142">
        <f t="shared" si="15"/>
        <v>0</v>
      </c>
      <c r="AC504" s="142">
        <f>IF(NOT(ISBLANK(F504)),LOOKUP(F504,EWKNrListe,Übersicht!D$11:D$26),0)</f>
        <v>0</v>
      </c>
      <c r="AD504" s="142">
        <f>IF(AND(NOT(ISBLANK(G504)),ISNUMBER(H504)),LOOKUP(H504,WKNrListe,Übersicht!I$11:I$26),)</f>
        <v>0</v>
      </c>
      <c r="AE504" s="216" t="str">
        <f t="shared" si="14"/>
        <v/>
      </c>
      <c r="AF504" s="206" t="str">
        <f>IF(OR(ISBLANK(F504),
AND(
ISBLANK(E504),
NOT(ISNUMBER(E504))
)),
"",
IF(
E504&lt;=Schwierigkeitsstufen!J$3,
Schwierigkeitsstufen!K$3,
Schwierigkeitsstufen!K$2
))</f>
        <v/>
      </c>
    </row>
    <row r="505" spans="1:32" s="50" customFormat="1" ht="15" x14ac:dyDescent="0.2">
      <c r="A505" s="46"/>
      <c r="B505" s="46"/>
      <c r="C505" s="48"/>
      <c r="D505" s="48"/>
      <c r="E505" s="47"/>
      <c r="F505" s="48"/>
      <c r="G505" s="48"/>
      <c r="H505" s="170" t="str">
        <f>IF(ISBLANK(G505)," ",IF(LOOKUP(G505,MannschaftsNrListe,Mannschaften!B$4:B$53)&lt;&gt;0,LOOKUP(G505,MannschaftsNrListe,Mannschaften!B$4:B$53),""))</f>
        <v xml:space="preserve"> </v>
      </c>
      <c r="I505" s="48"/>
      <c r="J505" s="48"/>
      <c r="K505" s="48"/>
      <c r="L505" s="48"/>
      <c r="M505" s="48"/>
      <c r="N505" s="48"/>
      <c r="O505" s="48"/>
      <c r="P505" s="48"/>
      <c r="Q505" s="48"/>
      <c r="R505" s="48"/>
      <c r="S505" s="48"/>
      <c r="T505" s="48"/>
      <c r="U505" s="48"/>
      <c r="V505" s="48"/>
      <c r="W505" s="48"/>
      <c r="X505" s="48"/>
      <c r="Y505" s="48"/>
      <c r="Z505" s="48"/>
      <c r="AA505" s="49"/>
      <c r="AB505" s="142">
        <f t="shared" si="15"/>
        <v>0</v>
      </c>
      <c r="AC505" s="142">
        <f>IF(NOT(ISBLANK(F505)),LOOKUP(F505,EWKNrListe,Übersicht!D$11:D$26),0)</f>
        <v>0</v>
      </c>
      <c r="AD505" s="142">
        <f>IF(AND(NOT(ISBLANK(G505)),ISNUMBER(H505)),LOOKUP(H505,WKNrListe,Übersicht!I$11:I$26),)</f>
        <v>0</v>
      </c>
      <c r="AE505" s="216" t="str">
        <f t="shared" si="14"/>
        <v/>
      </c>
      <c r="AF505" s="206" t="str">
        <f>IF(OR(ISBLANK(F505),
AND(
ISBLANK(E505),
NOT(ISNUMBER(E505))
)),
"",
IF(
E505&lt;=Schwierigkeitsstufen!J$3,
Schwierigkeitsstufen!K$3,
Schwierigkeitsstufen!K$2
))</f>
        <v/>
      </c>
    </row>
    <row r="506" spans="1:32" s="50" customFormat="1" ht="15" x14ac:dyDescent="0.2">
      <c r="A506" s="46"/>
      <c r="B506" s="46"/>
      <c r="C506" s="48"/>
      <c r="D506" s="48"/>
      <c r="E506" s="47"/>
      <c r="F506" s="48"/>
      <c r="G506" s="48"/>
      <c r="H506" s="170" t="str">
        <f>IF(ISBLANK(G506)," ",IF(LOOKUP(G506,MannschaftsNrListe,Mannschaften!B$4:B$53)&lt;&gt;0,LOOKUP(G506,MannschaftsNrListe,Mannschaften!B$4:B$53),""))</f>
        <v xml:space="preserve"> </v>
      </c>
      <c r="I506" s="48"/>
      <c r="J506" s="48"/>
      <c r="K506" s="48"/>
      <c r="L506" s="48"/>
      <c r="M506" s="48"/>
      <c r="N506" s="48"/>
      <c r="O506" s="48"/>
      <c r="P506" s="48"/>
      <c r="Q506" s="48"/>
      <c r="R506" s="48"/>
      <c r="S506" s="48"/>
      <c r="T506" s="48"/>
      <c r="U506" s="48"/>
      <c r="V506" s="48"/>
      <c r="W506" s="48"/>
      <c r="X506" s="48"/>
      <c r="Y506" s="48"/>
      <c r="Z506" s="48"/>
      <c r="AA506" s="49"/>
      <c r="AB506" s="142">
        <f t="shared" si="15"/>
        <v>0</v>
      </c>
      <c r="AC506" s="142">
        <f>IF(NOT(ISBLANK(F506)),LOOKUP(F506,EWKNrListe,Übersicht!D$11:D$26),0)</f>
        <v>0</v>
      </c>
      <c r="AD506" s="142">
        <f>IF(AND(NOT(ISBLANK(G506)),ISNUMBER(H506)),LOOKUP(H506,WKNrListe,Übersicht!I$11:I$26),)</f>
        <v>0</v>
      </c>
      <c r="AE506" s="216" t="str">
        <f t="shared" si="14"/>
        <v/>
      </c>
      <c r="AF506" s="206" t="str">
        <f>IF(OR(ISBLANK(F506),
AND(
ISBLANK(E506),
NOT(ISNUMBER(E506))
)),
"",
IF(
E506&lt;=Schwierigkeitsstufen!J$3,
Schwierigkeitsstufen!K$3,
Schwierigkeitsstufen!K$2
))</f>
        <v/>
      </c>
    </row>
    <row r="507" spans="1:32" s="50" customFormat="1" ht="15" x14ac:dyDescent="0.2">
      <c r="A507" s="46"/>
      <c r="B507" s="46"/>
      <c r="C507" s="48"/>
      <c r="D507" s="48"/>
      <c r="E507" s="47"/>
      <c r="F507" s="48"/>
      <c r="G507" s="48"/>
      <c r="H507" s="170" t="str">
        <f>IF(ISBLANK(G507)," ",IF(LOOKUP(G507,MannschaftsNrListe,Mannschaften!B$4:B$53)&lt;&gt;0,LOOKUP(G507,MannschaftsNrListe,Mannschaften!B$4:B$53),""))</f>
        <v xml:space="preserve"> </v>
      </c>
      <c r="I507" s="48"/>
      <c r="J507" s="48"/>
      <c r="K507" s="48"/>
      <c r="L507" s="48"/>
      <c r="M507" s="48"/>
      <c r="N507" s="48"/>
      <c r="O507" s="48"/>
      <c r="P507" s="48"/>
      <c r="Q507" s="48"/>
      <c r="R507" s="48"/>
      <c r="S507" s="48"/>
      <c r="T507" s="48"/>
      <c r="U507" s="48"/>
      <c r="V507" s="48"/>
      <c r="W507" s="48"/>
      <c r="X507" s="48"/>
      <c r="Y507" s="48"/>
      <c r="Z507" s="48"/>
      <c r="AA507" s="49"/>
      <c r="AB507" s="142">
        <f t="shared" si="15"/>
        <v>0</v>
      </c>
      <c r="AC507" s="142">
        <f>IF(NOT(ISBLANK(F507)),LOOKUP(F507,EWKNrListe,Übersicht!D$11:D$26),0)</f>
        <v>0</v>
      </c>
      <c r="AD507" s="142">
        <f>IF(AND(NOT(ISBLANK(G507)),ISNUMBER(H507)),LOOKUP(H507,WKNrListe,Übersicht!I$11:I$26),)</f>
        <v>0</v>
      </c>
      <c r="AE507" s="216" t="str">
        <f t="shared" si="14"/>
        <v/>
      </c>
      <c r="AF507" s="206" t="str">
        <f>IF(OR(ISBLANK(F507),
AND(
ISBLANK(E507),
NOT(ISNUMBER(E507))
)),
"",
IF(
E507&lt;=Schwierigkeitsstufen!J$3,
Schwierigkeitsstufen!K$3,
Schwierigkeitsstufen!K$2
))</f>
        <v/>
      </c>
    </row>
    <row r="508" spans="1:32" s="50" customFormat="1" ht="15" x14ac:dyDescent="0.2">
      <c r="A508" s="46"/>
      <c r="B508" s="46"/>
      <c r="C508" s="48"/>
      <c r="D508" s="48"/>
      <c r="E508" s="47"/>
      <c r="F508" s="48"/>
      <c r="G508" s="48"/>
      <c r="H508" s="170" t="str">
        <f>IF(ISBLANK(G508)," ",IF(LOOKUP(G508,MannschaftsNrListe,Mannschaften!B$4:B$53)&lt;&gt;0,LOOKUP(G508,MannschaftsNrListe,Mannschaften!B$4:B$53),""))</f>
        <v xml:space="preserve"> </v>
      </c>
      <c r="I508" s="48"/>
      <c r="J508" s="48"/>
      <c r="K508" s="48"/>
      <c r="L508" s="48"/>
      <c r="M508" s="48"/>
      <c r="N508" s="48"/>
      <c r="O508" s="48"/>
      <c r="P508" s="48"/>
      <c r="Q508" s="48"/>
      <c r="R508" s="48"/>
      <c r="S508" s="48"/>
      <c r="T508" s="48"/>
      <c r="U508" s="48"/>
      <c r="V508" s="48"/>
      <c r="W508" s="48"/>
      <c r="X508" s="48"/>
      <c r="Y508" s="48"/>
      <c r="Z508" s="48"/>
      <c r="AA508" s="49"/>
      <c r="AB508" s="142">
        <f t="shared" si="15"/>
        <v>0</v>
      </c>
      <c r="AC508" s="142">
        <f>IF(NOT(ISBLANK(F508)),LOOKUP(F508,EWKNrListe,Übersicht!D$11:D$26),0)</f>
        <v>0</v>
      </c>
      <c r="AD508" s="142">
        <f>IF(AND(NOT(ISBLANK(G508)),ISNUMBER(H508)),LOOKUP(H508,WKNrListe,Übersicht!I$11:I$26),)</f>
        <v>0</v>
      </c>
      <c r="AE508" s="216" t="str">
        <f t="shared" si="14"/>
        <v/>
      </c>
      <c r="AF508" s="206" t="str">
        <f>IF(OR(ISBLANK(F508),
AND(
ISBLANK(E508),
NOT(ISNUMBER(E508))
)),
"",
IF(
E508&lt;=Schwierigkeitsstufen!J$3,
Schwierigkeitsstufen!K$3,
Schwierigkeitsstufen!K$2
))</f>
        <v/>
      </c>
    </row>
    <row r="509" spans="1:32" s="50" customFormat="1" ht="15" x14ac:dyDescent="0.2">
      <c r="A509" s="46"/>
      <c r="B509" s="46"/>
      <c r="C509" s="48"/>
      <c r="D509" s="48"/>
      <c r="E509" s="47"/>
      <c r="F509" s="48"/>
      <c r="G509" s="48"/>
      <c r="H509" s="170" t="str">
        <f>IF(ISBLANK(G509)," ",IF(LOOKUP(G509,MannschaftsNrListe,Mannschaften!B$4:B$53)&lt;&gt;0,LOOKUP(G509,MannschaftsNrListe,Mannschaften!B$4:B$53),""))</f>
        <v xml:space="preserve"> </v>
      </c>
      <c r="I509" s="48"/>
      <c r="J509" s="48"/>
      <c r="K509" s="48"/>
      <c r="L509" s="48"/>
      <c r="M509" s="48"/>
      <c r="N509" s="48"/>
      <c r="O509" s="48"/>
      <c r="P509" s="48"/>
      <c r="Q509" s="48"/>
      <c r="R509" s="48"/>
      <c r="S509" s="48"/>
      <c r="T509" s="48"/>
      <c r="U509" s="48"/>
      <c r="V509" s="48"/>
      <c r="W509" s="48"/>
      <c r="X509" s="48"/>
      <c r="Y509" s="48"/>
      <c r="Z509" s="48"/>
      <c r="AA509" s="49"/>
      <c r="AB509" s="142">
        <f t="shared" si="15"/>
        <v>0</v>
      </c>
      <c r="AC509" s="142">
        <f>IF(NOT(ISBLANK(F509)),LOOKUP(F509,EWKNrListe,Übersicht!D$11:D$26),0)</f>
        <v>0</v>
      </c>
      <c r="AD509" s="142">
        <f>IF(AND(NOT(ISBLANK(G509)),ISNUMBER(H509)),LOOKUP(H509,WKNrListe,Übersicht!I$11:I$26),)</f>
        <v>0</v>
      </c>
      <c r="AE509" s="216" t="str">
        <f t="shared" si="14"/>
        <v/>
      </c>
      <c r="AF509" s="206" t="str">
        <f>IF(OR(ISBLANK(F509),
AND(
ISBLANK(E509),
NOT(ISNUMBER(E509))
)),
"",
IF(
E509&lt;=Schwierigkeitsstufen!J$3,
Schwierigkeitsstufen!K$3,
Schwierigkeitsstufen!K$2
))</f>
        <v/>
      </c>
    </row>
    <row r="510" spans="1:32" s="50" customFormat="1" ht="15" x14ac:dyDescent="0.2">
      <c r="A510" s="46"/>
      <c r="B510" s="46"/>
      <c r="C510" s="48"/>
      <c r="D510" s="48"/>
      <c r="E510" s="47"/>
      <c r="F510" s="48"/>
      <c r="G510" s="48"/>
      <c r="H510" s="170" t="str">
        <f>IF(ISBLANK(G510)," ",IF(LOOKUP(G510,MannschaftsNrListe,Mannschaften!B$4:B$53)&lt;&gt;0,LOOKUP(G510,MannschaftsNrListe,Mannschaften!B$4:B$53),""))</f>
        <v xml:space="preserve"> </v>
      </c>
      <c r="I510" s="48"/>
      <c r="J510" s="48"/>
      <c r="K510" s="48"/>
      <c r="L510" s="48"/>
      <c r="M510" s="48"/>
      <c r="N510" s="48"/>
      <c r="O510" s="48"/>
      <c r="P510" s="48"/>
      <c r="Q510" s="48"/>
      <c r="R510" s="48"/>
      <c r="S510" s="48"/>
      <c r="T510" s="48"/>
      <c r="U510" s="48"/>
      <c r="V510" s="48"/>
      <c r="W510" s="48"/>
      <c r="X510" s="48"/>
      <c r="Y510" s="48"/>
      <c r="Z510" s="48"/>
      <c r="AA510" s="49"/>
      <c r="AB510" s="142">
        <f t="shared" si="15"/>
        <v>0</v>
      </c>
      <c r="AC510" s="142">
        <f>IF(NOT(ISBLANK(F510)),LOOKUP(F510,EWKNrListe,Übersicht!D$11:D$26),0)</f>
        <v>0</v>
      </c>
      <c r="AD510" s="142">
        <f>IF(AND(NOT(ISBLANK(G510)),ISNUMBER(H510)),LOOKUP(H510,WKNrListe,Übersicht!I$11:I$26),)</f>
        <v>0</v>
      </c>
      <c r="AE510" s="216" t="str">
        <f t="shared" si="14"/>
        <v/>
      </c>
      <c r="AF510" s="206" t="str">
        <f>IF(OR(ISBLANK(F510),
AND(
ISBLANK(E510),
NOT(ISNUMBER(E510))
)),
"",
IF(
E510&lt;=Schwierigkeitsstufen!J$3,
Schwierigkeitsstufen!K$3,
Schwierigkeitsstufen!K$2
))</f>
        <v/>
      </c>
    </row>
    <row r="511" spans="1:32" s="50" customFormat="1" ht="15" x14ac:dyDescent="0.2">
      <c r="A511" s="46"/>
      <c r="B511" s="46"/>
      <c r="C511" s="48"/>
      <c r="D511" s="48"/>
      <c r="E511" s="47"/>
      <c r="F511" s="48"/>
      <c r="G511" s="48"/>
      <c r="H511" s="170" t="str">
        <f>IF(ISBLANK(G511)," ",IF(LOOKUP(G511,MannschaftsNrListe,Mannschaften!B$4:B$53)&lt;&gt;0,LOOKUP(G511,MannschaftsNrListe,Mannschaften!B$4:B$53),""))</f>
        <v xml:space="preserve"> </v>
      </c>
      <c r="I511" s="48"/>
      <c r="J511" s="48"/>
      <c r="K511" s="48"/>
      <c r="L511" s="48"/>
      <c r="M511" s="48"/>
      <c r="N511" s="48"/>
      <c r="O511" s="48"/>
      <c r="P511" s="48"/>
      <c r="Q511" s="48"/>
      <c r="R511" s="48"/>
      <c r="S511" s="48"/>
      <c r="T511" s="48"/>
      <c r="U511" s="48"/>
      <c r="V511" s="48"/>
      <c r="W511" s="48"/>
      <c r="X511" s="48"/>
      <c r="Y511" s="48"/>
      <c r="Z511" s="48"/>
      <c r="AA511" s="49"/>
      <c r="AB511" s="142">
        <f t="shared" si="15"/>
        <v>0</v>
      </c>
      <c r="AC511" s="142">
        <f>IF(NOT(ISBLANK(F511)),LOOKUP(F511,EWKNrListe,Übersicht!D$11:D$26),0)</f>
        <v>0</v>
      </c>
      <c r="AD511" s="142">
        <f>IF(AND(NOT(ISBLANK(G511)),ISNUMBER(H511)),LOOKUP(H511,WKNrListe,Übersicht!I$11:I$26),)</f>
        <v>0</v>
      </c>
      <c r="AE511" s="216" t="str">
        <f t="shared" si="14"/>
        <v/>
      </c>
      <c r="AF511" s="206" t="str">
        <f>IF(OR(ISBLANK(F511),
AND(
ISBLANK(E511),
NOT(ISNUMBER(E511))
)),
"",
IF(
E511&lt;=Schwierigkeitsstufen!J$3,
Schwierigkeitsstufen!K$3,
Schwierigkeitsstufen!K$2
))</f>
        <v/>
      </c>
    </row>
    <row r="512" spans="1:32" s="50" customFormat="1" ht="15" x14ac:dyDescent="0.2">
      <c r="A512" s="46"/>
      <c r="B512" s="46"/>
      <c r="C512" s="48"/>
      <c r="D512" s="48"/>
      <c r="E512" s="47"/>
      <c r="F512" s="48"/>
      <c r="G512" s="48"/>
      <c r="H512" s="170" t="str">
        <f>IF(ISBLANK(G512)," ",IF(LOOKUP(G512,MannschaftsNrListe,Mannschaften!B$4:B$53)&lt;&gt;0,LOOKUP(G512,MannschaftsNrListe,Mannschaften!B$4:B$53),""))</f>
        <v xml:space="preserve"> </v>
      </c>
      <c r="I512" s="48"/>
      <c r="J512" s="48"/>
      <c r="K512" s="48"/>
      <c r="L512" s="48"/>
      <c r="M512" s="48"/>
      <c r="N512" s="48"/>
      <c r="O512" s="48"/>
      <c r="P512" s="48"/>
      <c r="Q512" s="48"/>
      <c r="R512" s="48"/>
      <c r="S512" s="48"/>
      <c r="T512" s="48"/>
      <c r="U512" s="48"/>
      <c r="V512" s="48"/>
      <c r="W512" s="48"/>
      <c r="X512" s="48"/>
      <c r="Y512" s="48"/>
      <c r="Z512" s="48"/>
      <c r="AA512" s="49"/>
      <c r="AB512" s="142">
        <f t="shared" si="15"/>
        <v>0</v>
      </c>
      <c r="AC512" s="142">
        <f>IF(NOT(ISBLANK(F512)),LOOKUP(F512,EWKNrListe,Übersicht!D$11:D$26),0)</f>
        <v>0</v>
      </c>
      <c r="AD512" s="142">
        <f>IF(AND(NOT(ISBLANK(G512)),ISNUMBER(H512)),LOOKUP(H512,WKNrListe,Übersicht!I$11:I$26),)</f>
        <v>0</v>
      </c>
      <c r="AE512" s="216" t="str">
        <f t="shared" si="14"/>
        <v/>
      </c>
      <c r="AF512" s="206" t="str">
        <f>IF(OR(ISBLANK(F512),
AND(
ISBLANK(E512),
NOT(ISNUMBER(E512))
)),
"",
IF(
E512&lt;=Schwierigkeitsstufen!J$3,
Schwierigkeitsstufen!K$3,
Schwierigkeitsstufen!K$2
))</f>
        <v/>
      </c>
    </row>
    <row r="513" spans="1:32" s="50" customFormat="1" ht="15" x14ac:dyDescent="0.2">
      <c r="A513" s="46"/>
      <c r="B513" s="46"/>
      <c r="C513" s="48"/>
      <c r="D513" s="48"/>
      <c r="E513" s="47"/>
      <c r="F513" s="48"/>
      <c r="G513" s="48"/>
      <c r="H513" s="170" t="str">
        <f>IF(ISBLANK(G513)," ",IF(LOOKUP(G513,MannschaftsNrListe,Mannschaften!B$4:B$53)&lt;&gt;0,LOOKUP(G513,MannschaftsNrListe,Mannschaften!B$4:B$53),""))</f>
        <v xml:space="preserve"> </v>
      </c>
      <c r="I513" s="48"/>
      <c r="J513" s="48"/>
      <c r="K513" s="48"/>
      <c r="L513" s="48"/>
      <c r="M513" s="48"/>
      <c r="N513" s="48"/>
      <c r="O513" s="48"/>
      <c r="P513" s="48"/>
      <c r="Q513" s="48"/>
      <c r="R513" s="48"/>
      <c r="S513" s="48"/>
      <c r="T513" s="48"/>
      <c r="U513" s="48"/>
      <c r="V513" s="48"/>
      <c r="W513" s="48"/>
      <c r="X513" s="48"/>
      <c r="Y513" s="48"/>
      <c r="Z513" s="48"/>
      <c r="AA513" s="49"/>
      <c r="AB513" s="142">
        <f t="shared" si="15"/>
        <v>0</v>
      </c>
      <c r="AC513" s="142">
        <f>IF(NOT(ISBLANK(F513)),LOOKUP(F513,EWKNrListe,Übersicht!D$11:D$26),0)</f>
        <v>0</v>
      </c>
      <c r="AD513" s="142">
        <f>IF(AND(NOT(ISBLANK(G513)),ISNUMBER(H513)),LOOKUP(H513,WKNrListe,Übersicht!I$11:I$26),)</f>
        <v>0</v>
      </c>
      <c r="AE513" s="216" t="str">
        <f t="shared" si="14"/>
        <v/>
      </c>
      <c r="AF513" s="206" t="str">
        <f>IF(OR(ISBLANK(F513),
AND(
ISBLANK(E513),
NOT(ISNUMBER(E513))
)),
"",
IF(
E513&lt;=Schwierigkeitsstufen!J$3,
Schwierigkeitsstufen!K$3,
Schwierigkeitsstufen!K$2
))</f>
        <v/>
      </c>
    </row>
    <row r="514" spans="1:32" s="50" customFormat="1" ht="15" x14ac:dyDescent="0.2">
      <c r="A514" s="46"/>
      <c r="B514" s="46"/>
      <c r="C514" s="48"/>
      <c r="D514" s="48"/>
      <c r="E514" s="47"/>
      <c r="F514" s="48"/>
      <c r="G514" s="48"/>
      <c r="H514" s="170" t="str">
        <f>IF(ISBLANK(G514)," ",IF(LOOKUP(G514,MannschaftsNrListe,Mannschaften!B$4:B$53)&lt;&gt;0,LOOKUP(G514,MannschaftsNrListe,Mannschaften!B$4:B$53),""))</f>
        <v xml:space="preserve"> </v>
      </c>
      <c r="I514" s="48"/>
      <c r="J514" s="48"/>
      <c r="K514" s="48"/>
      <c r="L514" s="48"/>
      <c r="M514" s="48"/>
      <c r="N514" s="48"/>
      <c r="O514" s="48"/>
      <c r="P514" s="48"/>
      <c r="Q514" s="48"/>
      <c r="R514" s="48"/>
      <c r="S514" s="48"/>
      <c r="T514" s="48"/>
      <c r="U514" s="48"/>
      <c r="V514" s="48"/>
      <c r="W514" s="48"/>
      <c r="X514" s="48"/>
      <c r="Y514" s="48"/>
      <c r="Z514" s="48"/>
      <c r="AA514" s="49"/>
      <c r="AB514" s="142">
        <f t="shared" si="15"/>
        <v>0</v>
      </c>
      <c r="AC514" s="142">
        <f>IF(NOT(ISBLANK(F514)),LOOKUP(F514,EWKNrListe,Übersicht!D$11:D$26),0)</f>
        <v>0</v>
      </c>
      <c r="AD514" s="142">
        <f>IF(AND(NOT(ISBLANK(G514)),ISNUMBER(H514)),LOOKUP(H514,WKNrListe,Übersicht!I$11:I$26),)</f>
        <v>0</v>
      </c>
      <c r="AE514" s="216" t="str">
        <f t="shared" si="14"/>
        <v/>
      </c>
      <c r="AF514" s="206" t="str">
        <f>IF(OR(ISBLANK(F514),
AND(
ISBLANK(E514),
NOT(ISNUMBER(E514))
)),
"",
IF(
E514&lt;=Schwierigkeitsstufen!J$3,
Schwierigkeitsstufen!K$3,
Schwierigkeitsstufen!K$2
))</f>
        <v/>
      </c>
    </row>
    <row r="515" spans="1:32" s="50" customFormat="1" ht="15" x14ac:dyDescent="0.2">
      <c r="A515" s="46"/>
      <c r="B515" s="46"/>
      <c r="C515" s="48"/>
      <c r="D515" s="48"/>
      <c r="E515" s="47"/>
      <c r="F515" s="48"/>
      <c r="G515" s="48"/>
      <c r="H515" s="170" t="str">
        <f>IF(ISBLANK(G515)," ",IF(LOOKUP(G515,MannschaftsNrListe,Mannschaften!B$4:B$53)&lt;&gt;0,LOOKUP(G515,MannschaftsNrListe,Mannschaften!B$4:B$53),""))</f>
        <v xml:space="preserve"> </v>
      </c>
      <c r="I515" s="48"/>
      <c r="J515" s="48"/>
      <c r="K515" s="48"/>
      <c r="L515" s="48"/>
      <c r="M515" s="48"/>
      <c r="N515" s="48"/>
      <c r="O515" s="48"/>
      <c r="P515" s="48"/>
      <c r="Q515" s="48"/>
      <c r="R515" s="48"/>
      <c r="S515" s="48"/>
      <c r="T515" s="48"/>
      <c r="U515" s="48"/>
      <c r="V515" s="48"/>
      <c r="W515" s="48"/>
      <c r="X515" s="48"/>
      <c r="Y515" s="48"/>
      <c r="Z515" s="48"/>
      <c r="AA515" s="49"/>
      <c r="AB515" s="142">
        <f t="shared" si="15"/>
        <v>0</v>
      </c>
      <c r="AC515" s="142">
        <f>IF(NOT(ISBLANK(F515)),LOOKUP(F515,EWKNrListe,Übersicht!D$11:D$26),0)</f>
        <v>0</v>
      </c>
      <c r="AD515" s="142">
        <f>IF(AND(NOT(ISBLANK(G515)),ISNUMBER(H515)),LOOKUP(H515,WKNrListe,Übersicht!I$11:I$26),)</f>
        <v>0</v>
      </c>
      <c r="AE515" s="216" t="str">
        <f t="shared" si="14"/>
        <v/>
      </c>
      <c r="AF515" s="206" t="str">
        <f>IF(OR(ISBLANK(F515),
AND(
ISBLANK(E515),
NOT(ISNUMBER(E515))
)),
"",
IF(
E515&lt;=Schwierigkeitsstufen!J$3,
Schwierigkeitsstufen!K$3,
Schwierigkeitsstufen!K$2
))</f>
        <v/>
      </c>
    </row>
    <row r="516" spans="1:32" s="50" customFormat="1" ht="15" x14ac:dyDescent="0.2">
      <c r="A516" s="46"/>
      <c r="B516" s="46"/>
      <c r="C516" s="48"/>
      <c r="D516" s="48"/>
      <c r="E516" s="47"/>
      <c r="F516" s="48"/>
      <c r="G516" s="48"/>
      <c r="H516" s="170" t="str">
        <f>IF(ISBLANK(G516)," ",IF(LOOKUP(G516,MannschaftsNrListe,Mannschaften!B$4:B$53)&lt;&gt;0,LOOKUP(G516,MannschaftsNrListe,Mannschaften!B$4:B$53),""))</f>
        <v xml:space="preserve"> </v>
      </c>
      <c r="I516" s="48"/>
      <c r="J516" s="48"/>
      <c r="K516" s="48"/>
      <c r="L516" s="48"/>
      <c r="M516" s="48"/>
      <c r="N516" s="48"/>
      <c r="O516" s="48"/>
      <c r="P516" s="48"/>
      <c r="Q516" s="48"/>
      <c r="R516" s="48"/>
      <c r="S516" s="48"/>
      <c r="T516" s="48"/>
      <c r="U516" s="48"/>
      <c r="V516" s="48"/>
      <c r="W516" s="48"/>
      <c r="X516" s="48"/>
      <c r="Y516" s="48"/>
      <c r="Z516" s="48"/>
      <c r="AA516" s="49"/>
      <c r="AB516" s="142">
        <f t="shared" si="15"/>
        <v>0</v>
      </c>
      <c r="AC516" s="142">
        <f>IF(NOT(ISBLANK(F516)),LOOKUP(F516,EWKNrListe,Übersicht!D$11:D$26),0)</f>
        <v>0</v>
      </c>
      <c r="AD516" s="142">
        <f>IF(AND(NOT(ISBLANK(G516)),ISNUMBER(H516)),LOOKUP(H516,WKNrListe,Übersicht!I$11:I$26),)</f>
        <v>0</v>
      </c>
      <c r="AE516" s="216" t="str">
        <f t="shared" si="14"/>
        <v/>
      </c>
      <c r="AF516" s="206" t="str">
        <f>IF(OR(ISBLANK(F516),
AND(
ISBLANK(E516),
NOT(ISNUMBER(E516))
)),
"",
IF(
E516&lt;=Schwierigkeitsstufen!J$3,
Schwierigkeitsstufen!K$3,
Schwierigkeitsstufen!K$2
))</f>
        <v/>
      </c>
    </row>
    <row r="517" spans="1:32" s="50" customFormat="1" ht="15" x14ac:dyDescent="0.2">
      <c r="A517" s="46"/>
      <c r="B517" s="46"/>
      <c r="C517" s="48"/>
      <c r="D517" s="48"/>
      <c r="E517" s="47"/>
      <c r="F517" s="48"/>
      <c r="G517" s="48"/>
      <c r="H517" s="170" t="str">
        <f>IF(ISBLANK(G517)," ",IF(LOOKUP(G517,MannschaftsNrListe,Mannschaften!B$4:B$53)&lt;&gt;0,LOOKUP(G517,MannschaftsNrListe,Mannschaften!B$4:B$53),""))</f>
        <v xml:space="preserve"> </v>
      </c>
      <c r="I517" s="48"/>
      <c r="J517" s="48"/>
      <c r="K517" s="48"/>
      <c r="L517" s="48"/>
      <c r="M517" s="48"/>
      <c r="N517" s="48"/>
      <c r="O517" s="48"/>
      <c r="P517" s="48"/>
      <c r="Q517" s="48"/>
      <c r="R517" s="48"/>
      <c r="S517" s="48"/>
      <c r="T517" s="48"/>
      <c r="U517" s="48"/>
      <c r="V517" s="48"/>
      <c r="W517" s="48"/>
      <c r="X517" s="48"/>
      <c r="Y517" s="48"/>
      <c r="Z517" s="48"/>
      <c r="AA517" s="49"/>
      <c r="AB517" s="142">
        <f t="shared" si="15"/>
        <v>0</v>
      </c>
      <c r="AC517" s="142">
        <f>IF(NOT(ISBLANK(F517)),LOOKUP(F517,EWKNrListe,Übersicht!D$11:D$26),0)</f>
        <v>0</v>
      </c>
      <c r="AD517" s="142">
        <f>IF(AND(NOT(ISBLANK(G517)),ISNUMBER(H517)),LOOKUP(H517,WKNrListe,Übersicht!I$11:I$26),)</f>
        <v>0</v>
      </c>
      <c r="AE517" s="216" t="str">
        <f t="shared" si="14"/>
        <v/>
      </c>
      <c r="AF517" s="206" t="str">
        <f>IF(OR(ISBLANK(F517),
AND(
ISBLANK(E517),
NOT(ISNUMBER(E517))
)),
"",
IF(
E517&lt;=Schwierigkeitsstufen!J$3,
Schwierigkeitsstufen!K$3,
Schwierigkeitsstufen!K$2
))</f>
        <v/>
      </c>
    </row>
    <row r="518" spans="1:32" s="50" customFormat="1" ht="15" x14ac:dyDescent="0.2">
      <c r="A518" s="46"/>
      <c r="B518" s="46"/>
      <c r="C518" s="48"/>
      <c r="D518" s="48"/>
      <c r="E518" s="47"/>
      <c r="F518" s="48"/>
      <c r="G518" s="48"/>
      <c r="H518" s="170" t="str">
        <f>IF(ISBLANK(G518)," ",IF(LOOKUP(G518,MannschaftsNrListe,Mannschaften!B$4:B$53)&lt;&gt;0,LOOKUP(G518,MannschaftsNrListe,Mannschaften!B$4:B$53),""))</f>
        <v xml:space="preserve"> </v>
      </c>
      <c r="I518" s="48"/>
      <c r="J518" s="48"/>
      <c r="K518" s="48"/>
      <c r="L518" s="48"/>
      <c r="M518" s="48"/>
      <c r="N518" s="48"/>
      <c r="O518" s="48"/>
      <c r="P518" s="48"/>
      <c r="Q518" s="48"/>
      <c r="R518" s="48"/>
      <c r="S518" s="48"/>
      <c r="T518" s="48"/>
      <c r="U518" s="48"/>
      <c r="V518" s="48"/>
      <c r="W518" s="48"/>
      <c r="X518" s="48"/>
      <c r="Y518" s="48"/>
      <c r="Z518" s="48"/>
      <c r="AA518" s="49"/>
      <c r="AB518" s="142">
        <f t="shared" si="15"/>
        <v>0</v>
      </c>
      <c r="AC518" s="142">
        <f>IF(NOT(ISBLANK(F518)),LOOKUP(F518,EWKNrListe,Übersicht!D$11:D$26),0)</f>
        <v>0</v>
      </c>
      <c r="AD518" s="142">
        <f>IF(AND(NOT(ISBLANK(G518)),ISNUMBER(H518)),LOOKUP(H518,WKNrListe,Übersicht!I$11:I$26),)</f>
        <v>0</v>
      </c>
      <c r="AE518" s="216" t="str">
        <f t="shared" si="14"/>
        <v/>
      </c>
      <c r="AF518" s="206" t="str">
        <f>IF(OR(ISBLANK(F518),
AND(
ISBLANK(E518),
NOT(ISNUMBER(E518))
)),
"",
IF(
E518&lt;=Schwierigkeitsstufen!J$3,
Schwierigkeitsstufen!K$3,
Schwierigkeitsstufen!K$2
))</f>
        <v/>
      </c>
    </row>
    <row r="519" spans="1:32" s="50" customFormat="1" ht="15" x14ac:dyDescent="0.2">
      <c r="A519" s="46"/>
      <c r="B519" s="46"/>
      <c r="C519" s="48"/>
      <c r="D519" s="48"/>
      <c r="E519" s="47"/>
      <c r="F519" s="48"/>
      <c r="G519" s="48"/>
      <c r="H519" s="170" t="str">
        <f>IF(ISBLANK(G519)," ",IF(LOOKUP(G519,MannschaftsNrListe,Mannschaften!B$4:B$53)&lt;&gt;0,LOOKUP(G519,MannschaftsNrListe,Mannschaften!B$4:B$53),""))</f>
        <v xml:space="preserve"> </v>
      </c>
      <c r="I519" s="48"/>
      <c r="J519" s="48"/>
      <c r="K519" s="48"/>
      <c r="L519" s="48"/>
      <c r="M519" s="48"/>
      <c r="N519" s="48"/>
      <c r="O519" s="48"/>
      <c r="P519" s="48"/>
      <c r="Q519" s="48"/>
      <c r="R519" s="48"/>
      <c r="S519" s="48"/>
      <c r="T519" s="48"/>
      <c r="U519" s="48"/>
      <c r="V519" s="48"/>
      <c r="W519" s="48"/>
      <c r="X519" s="48"/>
      <c r="Y519" s="48"/>
      <c r="Z519" s="48"/>
      <c r="AA519" s="49"/>
      <c r="AB519" s="142">
        <f t="shared" si="15"/>
        <v>0</v>
      </c>
      <c r="AC519" s="142">
        <f>IF(NOT(ISBLANK(F519)),LOOKUP(F519,EWKNrListe,Übersicht!D$11:D$26),0)</f>
        <v>0</v>
      </c>
      <c r="AD519" s="142">
        <f>IF(AND(NOT(ISBLANK(G519)),ISNUMBER(H519)),LOOKUP(H519,WKNrListe,Übersicht!I$11:I$26),)</f>
        <v>0</v>
      </c>
      <c r="AE519" s="216" t="str">
        <f t="shared" ref="AE519:AE582" si="16">IF(
 AND(
  OR(
   ISTEXT(A519),
   ISTEXT(B519),NOT(ISBLANK(D519)),
   NOT(ISBLANK(E519)),
   NOT(ISBLANK(F519)),
   NOT(ISBLANK(G519))
  ),
  OR(
   ISBLANK(A519),
   ISBLANK(B519),
   ISBLANK(E519),ISBLANK(D519),
   AND(
    ISBLANK(F519),
    ISBLANK(G519)
    ),
  AC519&gt;AB519
  )
 ),
 "unvollständig",
 IF(
  AND(
   NOT(
    ISBLANK(G519)
    ),
   NOT(ISNUMBER(H519))
  ),
  "Seite Mannschaften ausfüllen!",
  ""
 )
)</f>
        <v/>
      </c>
      <c r="AF519" s="206" t="str">
        <f>IF(OR(ISBLANK(F519),
AND(
ISBLANK(E519),
NOT(ISNUMBER(E519))
)),
"",
IF(
E519&lt;=Schwierigkeitsstufen!J$3,
Schwierigkeitsstufen!K$3,
Schwierigkeitsstufen!K$2
))</f>
        <v/>
      </c>
    </row>
    <row r="520" spans="1:32" s="50" customFormat="1" ht="15" x14ac:dyDescent="0.2">
      <c r="A520" s="46"/>
      <c r="B520" s="46"/>
      <c r="C520" s="48"/>
      <c r="D520" s="48"/>
      <c r="E520" s="47"/>
      <c r="F520" s="48"/>
      <c r="G520" s="48"/>
      <c r="H520" s="170" t="str">
        <f>IF(ISBLANK(G520)," ",IF(LOOKUP(G520,MannschaftsNrListe,Mannschaften!B$4:B$53)&lt;&gt;0,LOOKUP(G520,MannschaftsNrListe,Mannschaften!B$4:B$53),""))</f>
        <v xml:space="preserve"> </v>
      </c>
      <c r="I520" s="48"/>
      <c r="J520" s="48"/>
      <c r="K520" s="48"/>
      <c r="L520" s="48"/>
      <c r="M520" s="48"/>
      <c r="N520" s="48"/>
      <c r="O520" s="48"/>
      <c r="P520" s="48"/>
      <c r="Q520" s="48"/>
      <c r="R520" s="48"/>
      <c r="S520" s="48"/>
      <c r="T520" s="48"/>
      <c r="U520" s="48"/>
      <c r="V520" s="48"/>
      <c r="W520" s="48"/>
      <c r="X520" s="48"/>
      <c r="Y520" s="48"/>
      <c r="Z520" s="48"/>
      <c r="AA520" s="49"/>
      <c r="AB520" s="142">
        <f t="shared" si="15"/>
        <v>0</v>
      </c>
      <c r="AC520" s="142">
        <f>IF(NOT(ISBLANK(F520)),LOOKUP(F520,EWKNrListe,Übersicht!D$11:D$26),0)</f>
        <v>0</v>
      </c>
      <c r="AD520" s="142">
        <f>IF(AND(NOT(ISBLANK(G520)),ISNUMBER(H520)),LOOKUP(H520,WKNrListe,Übersicht!I$11:I$26),)</f>
        <v>0</v>
      </c>
      <c r="AE520" s="216" t="str">
        <f t="shared" si="16"/>
        <v/>
      </c>
      <c r="AF520" s="206" t="str">
        <f>IF(OR(ISBLANK(F520),
AND(
ISBLANK(E520),
NOT(ISNUMBER(E520))
)),
"",
IF(
E520&lt;=Schwierigkeitsstufen!J$3,
Schwierigkeitsstufen!K$3,
Schwierigkeitsstufen!K$2
))</f>
        <v/>
      </c>
    </row>
    <row r="521" spans="1:32" s="50" customFormat="1" ht="15" x14ac:dyDescent="0.2">
      <c r="A521" s="46"/>
      <c r="B521" s="46"/>
      <c r="C521" s="48"/>
      <c r="D521" s="48"/>
      <c r="E521" s="47"/>
      <c r="F521" s="48"/>
      <c r="G521" s="48"/>
      <c r="H521" s="170" t="str">
        <f>IF(ISBLANK(G521)," ",IF(LOOKUP(G521,MannschaftsNrListe,Mannschaften!B$4:B$53)&lt;&gt;0,LOOKUP(G521,MannschaftsNrListe,Mannschaften!B$4:B$53),""))</f>
        <v xml:space="preserve"> </v>
      </c>
      <c r="I521" s="48"/>
      <c r="J521" s="48"/>
      <c r="K521" s="48"/>
      <c r="L521" s="48"/>
      <c r="M521" s="48"/>
      <c r="N521" s="48"/>
      <c r="O521" s="48"/>
      <c r="P521" s="48"/>
      <c r="Q521" s="48"/>
      <c r="R521" s="48"/>
      <c r="S521" s="48"/>
      <c r="T521" s="48"/>
      <c r="U521" s="48"/>
      <c r="V521" s="48"/>
      <c r="W521" s="48"/>
      <c r="X521" s="48"/>
      <c r="Y521" s="48"/>
      <c r="Z521" s="48"/>
      <c r="AA521" s="49"/>
      <c r="AB521" s="142">
        <f t="shared" si="15"/>
        <v>0</v>
      </c>
      <c r="AC521" s="142">
        <f>IF(NOT(ISBLANK(F521)),LOOKUP(F521,EWKNrListe,Übersicht!D$11:D$26),0)</f>
        <v>0</v>
      </c>
      <c r="AD521" s="142">
        <f>IF(AND(NOT(ISBLANK(G521)),ISNUMBER(H521)),LOOKUP(H521,WKNrListe,Übersicht!I$11:I$26),)</f>
        <v>0</v>
      </c>
      <c r="AE521" s="216" t="str">
        <f t="shared" si="16"/>
        <v/>
      </c>
      <c r="AF521" s="206" t="str">
        <f>IF(OR(ISBLANK(F521),
AND(
ISBLANK(E521),
NOT(ISNUMBER(E521))
)),
"",
IF(
E521&lt;=Schwierigkeitsstufen!J$3,
Schwierigkeitsstufen!K$3,
Schwierigkeitsstufen!K$2
))</f>
        <v/>
      </c>
    </row>
    <row r="522" spans="1:32" s="50" customFormat="1" ht="15" x14ac:dyDescent="0.2">
      <c r="A522" s="46"/>
      <c r="B522" s="46"/>
      <c r="C522" s="48"/>
      <c r="D522" s="48"/>
      <c r="E522" s="47"/>
      <c r="F522" s="48"/>
      <c r="G522" s="48"/>
      <c r="H522" s="170" t="str">
        <f>IF(ISBLANK(G522)," ",IF(LOOKUP(G522,MannschaftsNrListe,Mannschaften!B$4:B$53)&lt;&gt;0,LOOKUP(G522,MannschaftsNrListe,Mannschaften!B$4:B$53),""))</f>
        <v xml:space="preserve"> </v>
      </c>
      <c r="I522" s="48"/>
      <c r="J522" s="48"/>
      <c r="K522" s="48"/>
      <c r="L522" s="48"/>
      <c r="M522" s="48"/>
      <c r="N522" s="48"/>
      <c r="O522" s="48"/>
      <c r="P522" s="48"/>
      <c r="Q522" s="48"/>
      <c r="R522" s="48"/>
      <c r="S522" s="48"/>
      <c r="T522" s="48"/>
      <c r="U522" s="48"/>
      <c r="V522" s="48"/>
      <c r="W522" s="48"/>
      <c r="X522" s="48"/>
      <c r="Y522" s="48"/>
      <c r="Z522" s="48"/>
      <c r="AA522" s="49"/>
      <c r="AB522" s="142">
        <f t="shared" ref="AB522:AB585" si="17">COUNTIF(I522:Z522,"&gt;''")</f>
        <v>0</v>
      </c>
      <c r="AC522" s="142">
        <f>IF(NOT(ISBLANK(F522)),LOOKUP(F522,EWKNrListe,Übersicht!D$11:D$26),0)</f>
        <v>0</v>
      </c>
      <c r="AD522" s="142">
        <f>IF(AND(NOT(ISBLANK(G522)),ISNUMBER(H522)),LOOKUP(H522,WKNrListe,Übersicht!I$11:I$26),)</f>
        <v>0</v>
      </c>
      <c r="AE522" s="216" t="str">
        <f t="shared" si="16"/>
        <v/>
      </c>
      <c r="AF522" s="206" t="str">
        <f>IF(OR(ISBLANK(F522),
AND(
ISBLANK(E522),
NOT(ISNUMBER(E522))
)),
"",
IF(
E522&lt;=Schwierigkeitsstufen!J$3,
Schwierigkeitsstufen!K$3,
Schwierigkeitsstufen!K$2
))</f>
        <v/>
      </c>
    </row>
    <row r="523" spans="1:32" s="50" customFormat="1" ht="15" x14ac:dyDescent="0.2">
      <c r="A523" s="46"/>
      <c r="B523" s="46"/>
      <c r="C523" s="48"/>
      <c r="D523" s="48"/>
      <c r="E523" s="47"/>
      <c r="F523" s="48"/>
      <c r="G523" s="48"/>
      <c r="H523" s="170" t="str">
        <f>IF(ISBLANK(G523)," ",IF(LOOKUP(G523,MannschaftsNrListe,Mannschaften!B$4:B$53)&lt;&gt;0,LOOKUP(G523,MannschaftsNrListe,Mannschaften!B$4:B$53),""))</f>
        <v xml:space="preserve"> </v>
      </c>
      <c r="I523" s="48"/>
      <c r="J523" s="48"/>
      <c r="K523" s="48"/>
      <c r="L523" s="48"/>
      <c r="M523" s="48"/>
      <c r="N523" s="48"/>
      <c r="O523" s="48"/>
      <c r="P523" s="48"/>
      <c r="Q523" s="48"/>
      <c r="R523" s="48"/>
      <c r="S523" s="48"/>
      <c r="T523" s="48"/>
      <c r="U523" s="48"/>
      <c r="V523" s="48"/>
      <c r="W523" s="48"/>
      <c r="X523" s="48"/>
      <c r="Y523" s="48"/>
      <c r="Z523" s="48"/>
      <c r="AA523" s="49"/>
      <c r="AB523" s="142">
        <f t="shared" si="17"/>
        <v>0</v>
      </c>
      <c r="AC523" s="142">
        <f>IF(NOT(ISBLANK(F523)),LOOKUP(F523,EWKNrListe,Übersicht!D$11:D$26),0)</f>
        <v>0</v>
      </c>
      <c r="AD523" s="142">
        <f>IF(AND(NOT(ISBLANK(G523)),ISNUMBER(H523)),LOOKUP(H523,WKNrListe,Übersicht!I$11:I$26),)</f>
        <v>0</v>
      </c>
      <c r="AE523" s="216" t="str">
        <f t="shared" si="16"/>
        <v/>
      </c>
      <c r="AF523" s="206" t="str">
        <f>IF(OR(ISBLANK(F523),
AND(
ISBLANK(E523),
NOT(ISNUMBER(E523))
)),
"",
IF(
E523&lt;=Schwierigkeitsstufen!J$3,
Schwierigkeitsstufen!K$3,
Schwierigkeitsstufen!K$2
))</f>
        <v/>
      </c>
    </row>
    <row r="524" spans="1:32" s="50" customFormat="1" ht="15" x14ac:dyDescent="0.2">
      <c r="A524" s="46"/>
      <c r="B524" s="46"/>
      <c r="C524" s="48"/>
      <c r="D524" s="48"/>
      <c r="E524" s="47"/>
      <c r="F524" s="48"/>
      <c r="G524" s="48"/>
      <c r="H524" s="170" t="str">
        <f>IF(ISBLANK(G524)," ",IF(LOOKUP(G524,MannschaftsNrListe,Mannschaften!B$4:B$53)&lt;&gt;0,LOOKUP(G524,MannschaftsNrListe,Mannschaften!B$4:B$53),""))</f>
        <v xml:space="preserve"> </v>
      </c>
      <c r="I524" s="48"/>
      <c r="J524" s="48"/>
      <c r="K524" s="48"/>
      <c r="L524" s="48"/>
      <c r="M524" s="48"/>
      <c r="N524" s="48"/>
      <c r="O524" s="48"/>
      <c r="P524" s="48"/>
      <c r="Q524" s="48"/>
      <c r="R524" s="48"/>
      <c r="S524" s="48"/>
      <c r="T524" s="48"/>
      <c r="U524" s="48"/>
      <c r="V524" s="48"/>
      <c r="W524" s="48"/>
      <c r="X524" s="48"/>
      <c r="Y524" s="48"/>
      <c r="Z524" s="48"/>
      <c r="AA524" s="49"/>
      <c r="AB524" s="142">
        <f t="shared" si="17"/>
        <v>0</v>
      </c>
      <c r="AC524" s="142">
        <f>IF(NOT(ISBLANK(F524)),LOOKUP(F524,EWKNrListe,Übersicht!D$11:D$26),0)</f>
        <v>0</v>
      </c>
      <c r="AD524" s="142">
        <f>IF(AND(NOT(ISBLANK(G524)),ISNUMBER(H524)),LOOKUP(H524,WKNrListe,Übersicht!I$11:I$26),)</f>
        <v>0</v>
      </c>
      <c r="AE524" s="216" t="str">
        <f t="shared" si="16"/>
        <v/>
      </c>
      <c r="AF524" s="206" t="str">
        <f>IF(OR(ISBLANK(F524),
AND(
ISBLANK(E524),
NOT(ISNUMBER(E524))
)),
"",
IF(
E524&lt;=Schwierigkeitsstufen!J$3,
Schwierigkeitsstufen!K$3,
Schwierigkeitsstufen!K$2
))</f>
        <v/>
      </c>
    </row>
    <row r="525" spans="1:32" s="50" customFormat="1" ht="15" x14ac:dyDescent="0.2">
      <c r="A525" s="46"/>
      <c r="B525" s="46"/>
      <c r="C525" s="48"/>
      <c r="D525" s="48"/>
      <c r="E525" s="47"/>
      <c r="F525" s="48"/>
      <c r="G525" s="48"/>
      <c r="H525" s="170" t="str">
        <f>IF(ISBLANK(G525)," ",IF(LOOKUP(G525,MannschaftsNrListe,Mannschaften!B$4:B$53)&lt;&gt;0,LOOKUP(G525,MannschaftsNrListe,Mannschaften!B$4:B$53),""))</f>
        <v xml:space="preserve"> </v>
      </c>
      <c r="I525" s="48"/>
      <c r="J525" s="48"/>
      <c r="K525" s="48"/>
      <c r="L525" s="48"/>
      <c r="M525" s="48"/>
      <c r="N525" s="48"/>
      <c r="O525" s="48"/>
      <c r="P525" s="48"/>
      <c r="Q525" s="48"/>
      <c r="R525" s="48"/>
      <c r="S525" s="48"/>
      <c r="T525" s="48"/>
      <c r="U525" s="48"/>
      <c r="V525" s="48"/>
      <c r="W525" s="48"/>
      <c r="X525" s="48"/>
      <c r="Y525" s="48"/>
      <c r="Z525" s="48"/>
      <c r="AA525" s="49"/>
      <c r="AB525" s="142">
        <f t="shared" si="17"/>
        <v>0</v>
      </c>
      <c r="AC525" s="142">
        <f>IF(NOT(ISBLANK(F525)),LOOKUP(F525,EWKNrListe,Übersicht!D$11:D$26),0)</f>
        <v>0</v>
      </c>
      <c r="AD525" s="142">
        <f>IF(AND(NOT(ISBLANK(G525)),ISNUMBER(H525)),LOOKUP(H525,WKNrListe,Übersicht!I$11:I$26),)</f>
        <v>0</v>
      </c>
      <c r="AE525" s="216" t="str">
        <f t="shared" si="16"/>
        <v/>
      </c>
      <c r="AF525" s="206" t="str">
        <f>IF(OR(ISBLANK(F525),
AND(
ISBLANK(E525),
NOT(ISNUMBER(E525))
)),
"",
IF(
E525&lt;=Schwierigkeitsstufen!J$3,
Schwierigkeitsstufen!K$3,
Schwierigkeitsstufen!K$2
))</f>
        <v/>
      </c>
    </row>
    <row r="526" spans="1:32" s="50" customFormat="1" ht="15" x14ac:dyDescent="0.2">
      <c r="A526" s="46"/>
      <c r="B526" s="46"/>
      <c r="C526" s="48"/>
      <c r="D526" s="48"/>
      <c r="E526" s="47"/>
      <c r="F526" s="48"/>
      <c r="G526" s="48"/>
      <c r="H526" s="170" t="str">
        <f>IF(ISBLANK(G526)," ",IF(LOOKUP(G526,MannschaftsNrListe,Mannschaften!B$4:B$53)&lt;&gt;0,LOOKUP(G526,MannschaftsNrListe,Mannschaften!B$4:B$53),""))</f>
        <v xml:space="preserve"> </v>
      </c>
      <c r="I526" s="48"/>
      <c r="J526" s="48"/>
      <c r="K526" s="48"/>
      <c r="L526" s="48"/>
      <c r="M526" s="48"/>
      <c r="N526" s="48"/>
      <c r="O526" s="48"/>
      <c r="P526" s="48"/>
      <c r="Q526" s="48"/>
      <c r="R526" s="48"/>
      <c r="S526" s="48"/>
      <c r="T526" s="48"/>
      <c r="U526" s="48"/>
      <c r="V526" s="48"/>
      <c r="W526" s="48"/>
      <c r="X526" s="48"/>
      <c r="Y526" s="48"/>
      <c r="Z526" s="48"/>
      <c r="AA526" s="49"/>
      <c r="AB526" s="142">
        <f t="shared" si="17"/>
        <v>0</v>
      </c>
      <c r="AC526" s="142">
        <f>IF(NOT(ISBLANK(F526)),LOOKUP(F526,EWKNrListe,Übersicht!D$11:D$26),0)</f>
        <v>0</v>
      </c>
      <c r="AD526" s="142">
        <f>IF(AND(NOT(ISBLANK(G526)),ISNUMBER(H526)),LOOKUP(H526,WKNrListe,Übersicht!I$11:I$26),)</f>
        <v>0</v>
      </c>
      <c r="AE526" s="216" t="str">
        <f t="shared" si="16"/>
        <v/>
      </c>
      <c r="AF526" s="206" t="str">
        <f>IF(OR(ISBLANK(F526),
AND(
ISBLANK(E526),
NOT(ISNUMBER(E526))
)),
"",
IF(
E526&lt;=Schwierigkeitsstufen!J$3,
Schwierigkeitsstufen!K$3,
Schwierigkeitsstufen!K$2
))</f>
        <v/>
      </c>
    </row>
    <row r="527" spans="1:32" s="50" customFormat="1" ht="15" x14ac:dyDescent="0.2">
      <c r="A527" s="46"/>
      <c r="B527" s="46"/>
      <c r="C527" s="48"/>
      <c r="D527" s="48"/>
      <c r="E527" s="47"/>
      <c r="F527" s="48"/>
      <c r="G527" s="48"/>
      <c r="H527" s="170" t="str">
        <f>IF(ISBLANK(G527)," ",IF(LOOKUP(G527,MannschaftsNrListe,Mannschaften!B$4:B$53)&lt;&gt;0,LOOKUP(G527,MannschaftsNrListe,Mannschaften!B$4:B$53),""))</f>
        <v xml:space="preserve"> </v>
      </c>
      <c r="I527" s="48"/>
      <c r="J527" s="48"/>
      <c r="K527" s="48"/>
      <c r="L527" s="48"/>
      <c r="M527" s="48"/>
      <c r="N527" s="48"/>
      <c r="O527" s="48"/>
      <c r="P527" s="48"/>
      <c r="Q527" s="48"/>
      <c r="R527" s="48"/>
      <c r="S527" s="48"/>
      <c r="T527" s="48"/>
      <c r="U527" s="48"/>
      <c r="V527" s="48"/>
      <c r="W527" s="48"/>
      <c r="X527" s="48"/>
      <c r="Y527" s="48"/>
      <c r="Z527" s="48"/>
      <c r="AA527" s="49"/>
      <c r="AB527" s="142">
        <f t="shared" si="17"/>
        <v>0</v>
      </c>
      <c r="AC527" s="142">
        <f>IF(NOT(ISBLANK(F527)),LOOKUP(F527,EWKNrListe,Übersicht!D$11:D$26),0)</f>
        <v>0</v>
      </c>
      <c r="AD527" s="142">
        <f>IF(AND(NOT(ISBLANK(G527)),ISNUMBER(H527)),LOOKUP(H527,WKNrListe,Übersicht!I$11:I$26),)</f>
        <v>0</v>
      </c>
      <c r="AE527" s="216" t="str">
        <f t="shared" si="16"/>
        <v/>
      </c>
      <c r="AF527" s="206" t="str">
        <f>IF(OR(ISBLANK(F527),
AND(
ISBLANK(E527),
NOT(ISNUMBER(E527))
)),
"",
IF(
E527&lt;=Schwierigkeitsstufen!J$3,
Schwierigkeitsstufen!K$3,
Schwierigkeitsstufen!K$2
))</f>
        <v/>
      </c>
    </row>
    <row r="528" spans="1:32" s="50" customFormat="1" ht="15" x14ac:dyDescent="0.2">
      <c r="A528" s="46"/>
      <c r="B528" s="46"/>
      <c r="C528" s="48"/>
      <c r="D528" s="48"/>
      <c r="E528" s="47"/>
      <c r="F528" s="48"/>
      <c r="G528" s="48"/>
      <c r="H528" s="170" t="str">
        <f>IF(ISBLANK(G528)," ",IF(LOOKUP(G528,MannschaftsNrListe,Mannschaften!B$4:B$53)&lt;&gt;0,LOOKUP(G528,MannschaftsNrListe,Mannschaften!B$4:B$53),""))</f>
        <v xml:space="preserve"> </v>
      </c>
      <c r="I528" s="48"/>
      <c r="J528" s="48"/>
      <c r="K528" s="48"/>
      <c r="L528" s="48"/>
      <c r="M528" s="48"/>
      <c r="N528" s="48"/>
      <c r="O528" s="48"/>
      <c r="P528" s="48"/>
      <c r="Q528" s="48"/>
      <c r="R528" s="48"/>
      <c r="S528" s="48"/>
      <c r="T528" s="48"/>
      <c r="U528" s="48"/>
      <c r="V528" s="48"/>
      <c r="W528" s="48"/>
      <c r="X528" s="48"/>
      <c r="Y528" s="48"/>
      <c r="Z528" s="48"/>
      <c r="AA528" s="49"/>
      <c r="AB528" s="142">
        <f t="shared" si="17"/>
        <v>0</v>
      </c>
      <c r="AC528" s="142">
        <f>IF(NOT(ISBLANK(F528)),LOOKUP(F528,EWKNrListe,Übersicht!D$11:D$26),0)</f>
        <v>0</v>
      </c>
      <c r="AD528" s="142">
        <f>IF(AND(NOT(ISBLANK(G528)),ISNUMBER(H528)),LOOKUP(H528,WKNrListe,Übersicht!I$11:I$26),)</f>
        <v>0</v>
      </c>
      <c r="AE528" s="216" t="str">
        <f t="shared" si="16"/>
        <v/>
      </c>
      <c r="AF528" s="206" t="str">
        <f>IF(OR(ISBLANK(F528),
AND(
ISBLANK(E528),
NOT(ISNUMBER(E528))
)),
"",
IF(
E528&lt;=Schwierigkeitsstufen!J$3,
Schwierigkeitsstufen!K$3,
Schwierigkeitsstufen!K$2
))</f>
        <v/>
      </c>
    </row>
    <row r="529" spans="1:32" s="50" customFormat="1" ht="15" x14ac:dyDescent="0.2">
      <c r="A529" s="46"/>
      <c r="B529" s="46"/>
      <c r="C529" s="48"/>
      <c r="D529" s="48"/>
      <c r="E529" s="47"/>
      <c r="F529" s="48"/>
      <c r="G529" s="48"/>
      <c r="H529" s="170" t="str">
        <f>IF(ISBLANK(G529)," ",IF(LOOKUP(G529,MannschaftsNrListe,Mannschaften!B$4:B$53)&lt;&gt;0,LOOKUP(G529,MannschaftsNrListe,Mannschaften!B$4:B$53),""))</f>
        <v xml:space="preserve"> </v>
      </c>
      <c r="I529" s="48"/>
      <c r="J529" s="48"/>
      <c r="K529" s="48"/>
      <c r="L529" s="48"/>
      <c r="M529" s="48"/>
      <c r="N529" s="48"/>
      <c r="O529" s="48"/>
      <c r="P529" s="48"/>
      <c r="Q529" s="48"/>
      <c r="R529" s="48"/>
      <c r="S529" s="48"/>
      <c r="T529" s="48"/>
      <c r="U529" s="48"/>
      <c r="V529" s="48"/>
      <c r="W529" s="48"/>
      <c r="X529" s="48"/>
      <c r="Y529" s="48"/>
      <c r="Z529" s="48"/>
      <c r="AA529" s="49"/>
      <c r="AB529" s="142">
        <f t="shared" si="17"/>
        <v>0</v>
      </c>
      <c r="AC529" s="142">
        <f>IF(NOT(ISBLANK(F529)),LOOKUP(F529,EWKNrListe,Übersicht!D$11:D$26),0)</f>
        <v>0</v>
      </c>
      <c r="AD529" s="142">
        <f>IF(AND(NOT(ISBLANK(G529)),ISNUMBER(H529)),LOOKUP(H529,WKNrListe,Übersicht!I$11:I$26),)</f>
        <v>0</v>
      </c>
      <c r="AE529" s="216" t="str">
        <f t="shared" si="16"/>
        <v/>
      </c>
      <c r="AF529" s="206" t="str">
        <f>IF(OR(ISBLANK(F529),
AND(
ISBLANK(E529),
NOT(ISNUMBER(E529))
)),
"",
IF(
E529&lt;=Schwierigkeitsstufen!J$3,
Schwierigkeitsstufen!K$3,
Schwierigkeitsstufen!K$2
))</f>
        <v/>
      </c>
    </row>
    <row r="530" spans="1:32" s="50" customFormat="1" ht="15" x14ac:dyDescent="0.2">
      <c r="A530" s="46"/>
      <c r="B530" s="46"/>
      <c r="C530" s="48"/>
      <c r="D530" s="48"/>
      <c r="E530" s="47"/>
      <c r="F530" s="48"/>
      <c r="G530" s="48"/>
      <c r="H530" s="170" t="str">
        <f>IF(ISBLANK(G530)," ",IF(LOOKUP(G530,MannschaftsNrListe,Mannschaften!B$4:B$53)&lt;&gt;0,LOOKUP(G530,MannschaftsNrListe,Mannschaften!B$4:B$53),""))</f>
        <v xml:space="preserve"> </v>
      </c>
      <c r="I530" s="48"/>
      <c r="J530" s="48"/>
      <c r="K530" s="48"/>
      <c r="L530" s="48"/>
      <c r="M530" s="48"/>
      <c r="N530" s="48"/>
      <c r="O530" s="48"/>
      <c r="P530" s="48"/>
      <c r="Q530" s="48"/>
      <c r="R530" s="48"/>
      <c r="S530" s="48"/>
      <c r="T530" s="48"/>
      <c r="U530" s="48"/>
      <c r="V530" s="48"/>
      <c r="W530" s="48"/>
      <c r="X530" s="48"/>
      <c r="Y530" s="48"/>
      <c r="Z530" s="48"/>
      <c r="AA530" s="49"/>
      <c r="AB530" s="142">
        <f t="shared" si="17"/>
        <v>0</v>
      </c>
      <c r="AC530" s="142">
        <f>IF(NOT(ISBLANK(F530)),LOOKUP(F530,EWKNrListe,Übersicht!D$11:D$26),0)</f>
        <v>0</v>
      </c>
      <c r="AD530" s="142">
        <f>IF(AND(NOT(ISBLANK(G530)),ISNUMBER(H530)),LOOKUP(H530,WKNrListe,Übersicht!I$11:I$26),)</f>
        <v>0</v>
      </c>
      <c r="AE530" s="216" t="str">
        <f t="shared" si="16"/>
        <v/>
      </c>
      <c r="AF530" s="206" t="str">
        <f>IF(OR(ISBLANK(F530),
AND(
ISBLANK(E530),
NOT(ISNUMBER(E530))
)),
"",
IF(
E530&lt;=Schwierigkeitsstufen!J$3,
Schwierigkeitsstufen!K$3,
Schwierigkeitsstufen!K$2
))</f>
        <v/>
      </c>
    </row>
    <row r="531" spans="1:32" s="50" customFormat="1" ht="15" x14ac:dyDescent="0.2">
      <c r="A531" s="46"/>
      <c r="B531" s="46"/>
      <c r="C531" s="48"/>
      <c r="D531" s="48"/>
      <c r="E531" s="47"/>
      <c r="F531" s="48"/>
      <c r="G531" s="48"/>
      <c r="H531" s="170" t="str">
        <f>IF(ISBLANK(G531)," ",IF(LOOKUP(G531,MannschaftsNrListe,Mannschaften!B$4:B$53)&lt;&gt;0,LOOKUP(G531,MannschaftsNrListe,Mannschaften!B$4:B$53),""))</f>
        <v xml:space="preserve"> </v>
      </c>
      <c r="I531" s="48"/>
      <c r="J531" s="48"/>
      <c r="K531" s="48"/>
      <c r="L531" s="48"/>
      <c r="M531" s="48"/>
      <c r="N531" s="48"/>
      <c r="O531" s="48"/>
      <c r="P531" s="48"/>
      <c r="Q531" s="48"/>
      <c r="R531" s="48"/>
      <c r="S531" s="48"/>
      <c r="T531" s="48"/>
      <c r="U531" s="48"/>
      <c r="V531" s="48"/>
      <c r="W531" s="48"/>
      <c r="X531" s="48"/>
      <c r="Y531" s="48"/>
      <c r="Z531" s="48"/>
      <c r="AA531" s="49"/>
      <c r="AB531" s="142">
        <f t="shared" si="17"/>
        <v>0</v>
      </c>
      <c r="AC531" s="142">
        <f>IF(NOT(ISBLANK(F531)),LOOKUP(F531,EWKNrListe,Übersicht!D$11:D$26),0)</f>
        <v>0</v>
      </c>
      <c r="AD531" s="142">
        <f>IF(AND(NOT(ISBLANK(G531)),ISNUMBER(H531)),LOOKUP(H531,WKNrListe,Übersicht!I$11:I$26),)</f>
        <v>0</v>
      </c>
      <c r="AE531" s="216" t="str">
        <f t="shared" si="16"/>
        <v/>
      </c>
      <c r="AF531" s="206" t="str">
        <f>IF(OR(ISBLANK(F531),
AND(
ISBLANK(E531),
NOT(ISNUMBER(E531))
)),
"",
IF(
E531&lt;=Schwierigkeitsstufen!J$3,
Schwierigkeitsstufen!K$3,
Schwierigkeitsstufen!K$2
))</f>
        <v/>
      </c>
    </row>
    <row r="532" spans="1:32" s="50" customFormat="1" ht="15" x14ac:dyDescent="0.2">
      <c r="A532" s="46"/>
      <c r="B532" s="46"/>
      <c r="C532" s="48"/>
      <c r="D532" s="48"/>
      <c r="E532" s="47"/>
      <c r="F532" s="48"/>
      <c r="G532" s="48"/>
      <c r="H532" s="170" t="str">
        <f>IF(ISBLANK(G532)," ",IF(LOOKUP(G532,MannschaftsNrListe,Mannschaften!B$4:B$53)&lt;&gt;0,LOOKUP(G532,MannschaftsNrListe,Mannschaften!B$4:B$53),""))</f>
        <v xml:space="preserve"> </v>
      </c>
      <c r="I532" s="48"/>
      <c r="J532" s="48"/>
      <c r="K532" s="48"/>
      <c r="L532" s="48"/>
      <c r="M532" s="48"/>
      <c r="N532" s="48"/>
      <c r="O532" s="48"/>
      <c r="P532" s="48"/>
      <c r="Q532" s="48"/>
      <c r="R532" s="48"/>
      <c r="S532" s="48"/>
      <c r="T532" s="48"/>
      <c r="U532" s="48"/>
      <c r="V532" s="48"/>
      <c r="W532" s="48"/>
      <c r="X532" s="48"/>
      <c r="Y532" s="48"/>
      <c r="Z532" s="48"/>
      <c r="AA532" s="49"/>
      <c r="AB532" s="142">
        <f t="shared" si="17"/>
        <v>0</v>
      </c>
      <c r="AC532" s="142">
        <f>IF(NOT(ISBLANK(F532)),LOOKUP(F532,EWKNrListe,Übersicht!D$11:D$26),0)</f>
        <v>0</v>
      </c>
      <c r="AD532" s="142">
        <f>IF(AND(NOT(ISBLANK(G532)),ISNUMBER(H532)),LOOKUP(H532,WKNrListe,Übersicht!I$11:I$26),)</f>
        <v>0</v>
      </c>
      <c r="AE532" s="216" t="str">
        <f t="shared" si="16"/>
        <v/>
      </c>
      <c r="AF532" s="206" t="str">
        <f>IF(OR(ISBLANK(F532),
AND(
ISBLANK(E532),
NOT(ISNUMBER(E532))
)),
"",
IF(
E532&lt;=Schwierigkeitsstufen!J$3,
Schwierigkeitsstufen!K$3,
Schwierigkeitsstufen!K$2
))</f>
        <v/>
      </c>
    </row>
    <row r="533" spans="1:32" s="50" customFormat="1" ht="15" x14ac:dyDescent="0.2">
      <c r="A533" s="46"/>
      <c r="B533" s="46"/>
      <c r="C533" s="48"/>
      <c r="D533" s="48"/>
      <c r="E533" s="47"/>
      <c r="F533" s="48"/>
      <c r="G533" s="48"/>
      <c r="H533" s="170" t="str">
        <f>IF(ISBLANK(G533)," ",IF(LOOKUP(G533,MannschaftsNrListe,Mannschaften!B$4:B$53)&lt;&gt;0,LOOKUP(G533,MannschaftsNrListe,Mannschaften!B$4:B$53),""))</f>
        <v xml:space="preserve"> </v>
      </c>
      <c r="I533" s="48"/>
      <c r="J533" s="48"/>
      <c r="K533" s="48"/>
      <c r="L533" s="48"/>
      <c r="M533" s="48"/>
      <c r="N533" s="48"/>
      <c r="O533" s="48"/>
      <c r="P533" s="48"/>
      <c r="Q533" s="48"/>
      <c r="R533" s="48"/>
      <c r="S533" s="48"/>
      <c r="T533" s="48"/>
      <c r="U533" s="48"/>
      <c r="V533" s="48"/>
      <c r="W533" s="48"/>
      <c r="X533" s="48"/>
      <c r="Y533" s="48"/>
      <c r="Z533" s="48"/>
      <c r="AA533" s="49"/>
      <c r="AB533" s="142">
        <f t="shared" si="17"/>
        <v>0</v>
      </c>
      <c r="AC533" s="142">
        <f>IF(NOT(ISBLANK(F533)),LOOKUP(F533,EWKNrListe,Übersicht!D$11:D$26),0)</f>
        <v>0</v>
      </c>
      <c r="AD533" s="142">
        <f>IF(AND(NOT(ISBLANK(G533)),ISNUMBER(H533)),LOOKUP(H533,WKNrListe,Übersicht!I$11:I$26),)</f>
        <v>0</v>
      </c>
      <c r="AE533" s="216" t="str">
        <f t="shared" si="16"/>
        <v/>
      </c>
      <c r="AF533" s="206" t="str">
        <f>IF(OR(ISBLANK(F533),
AND(
ISBLANK(E533),
NOT(ISNUMBER(E533))
)),
"",
IF(
E533&lt;=Schwierigkeitsstufen!J$3,
Schwierigkeitsstufen!K$3,
Schwierigkeitsstufen!K$2
))</f>
        <v/>
      </c>
    </row>
    <row r="534" spans="1:32" s="50" customFormat="1" ht="15" x14ac:dyDescent="0.2">
      <c r="A534" s="46"/>
      <c r="B534" s="46"/>
      <c r="C534" s="48"/>
      <c r="D534" s="48"/>
      <c r="E534" s="47"/>
      <c r="F534" s="48"/>
      <c r="G534" s="48"/>
      <c r="H534" s="170" t="str">
        <f>IF(ISBLANK(G534)," ",IF(LOOKUP(G534,MannschaftsNrListe,Mannschaften!B$4:B$53)&lt;&gt;0,LOOKUP(G534,MannschaftsNrListe,Mannschaften!B$4:B$53),""))</f>
        <v xml:space="preserve"> </v>
      </c>
      <c r="I534" s="48"/>
      <c r="J534" s="48"/>
      <c r="K534" s="48"/>
      <c r="L534" s="48"/>
      <c r="M534" s="48"/>
      <c r="N534" s="48"/>
      <c r="O534" s="48"/>
      <c r="P534" s="48"/>
      <c r="Q534" s="48"/>
      <c r="R534" s="48"/>
      <c r="S534" s="48"/>
      <c r="T534" s="48"/>
      <c r="U534" s="48"/>
      <c r="V534" s="48"/>
      <c r="W534" s="48"/>
      <c r="X534" s="48"/>
      <c r="Y534" s="48"/>
      <c r="Z534" s="48"/>
      <c r="AA534" s="49"/>
      <c r="AB534" s="142">
        <f t="shared" si="17"/>
        <v>0</v>
      </c>
      <c r="AC534" s="142">
        <f>IF(NOT(ISBLANK(F534)),LOOKUP(F534,EWKNrListe,Übersicht!D$11:D$26),0)</f>
        <v>0</v>
      </c>
      <c r="AD534" s="142">
        <f>IF(AND(NOT(ISBLANK(G534)),ISNUMBER(H534)),LOOKUP(H534,WKNrListe,Übersicht!I$11:I$26),)</f>
        <v>0</v>
      </c>
      <c r="AE534" s="216" t="str">
        <f t="shared" si="16"/>
        <v/>
      </c>
      <c r="AF534" s="206" t="str">
        <f>IF(OR(ISBLANK(F534),
AND(
ISBLANK(E534),
NOT(ISNUMBER(E534))
)),
"",
IF(
E534&lt;=Schwierigkeitsstufen!J$3,
Schwierigkeitsstufen!K$3,
Schwierigkeitsstufen!K$2
))</f>
        <v/>
      </c>
    </row>
    <row r="535" spans="1:32" s="50" customFormat="1" ht="15" x14ac:dyDescent="0.2">
      <c r="A535" s="46"/>
      <c r="B535" s="46"/>
      <c r="C535" s="48"/>
      <c r="D535" s="48"/>
      <c r="E535" s="47"/>
      <c r="F535" s="48"/>
      <c r="G535" s="48"/>
      <c r="H535" s="170" t="str">
        <f>IF(ISBLANK(G535)," ",IF(LOOKUP(G535,MannschaftsNrListe,Mannschaften!B$4:B$53)&lt;&gt;0,LOOKUP(G535,MannschaftsNrListe,Mannschaften!B$4:B$53),""))</f>
        <v xml:space="preserve"> </v>
      </c>
      <c r="I535" s="48"/>
      <c r="J535" s="48"/>
      <c r="K535" s="48"/>
      <c r="L535" s="48"/>
      <c r="M535" s="48"/>
      <c r="N535" s="48"/>
      <c r="O535" s="48"/>
      <c r="P535" s="48"/>
      <c r="Q535" s="48"/>
      <c r="R535" s="48"/>
      <c r="S535" s="48"/>
      <c r="T535" s="48"/>
      <c r="U535" s="48"/>
      <c r="V535" s="48"/>
      <c r="W535" s="48"/>
      <c r="X535" s="48"/>
      <c r="Y535" s="48"/>
      <c r="Z535" s="48"/>
      <c r="AA535" s="49"/>
      <c r="AB535" s="142">
        <f t="shared" si="17"/>
        <v>0</v>
      </c>
      <c r="AC535" s="142">
        <f>IF(NOT(ISBLANK(F535)),LOOKUP(F535,EWKNrListe,Übersicht!D$11:D$26),0)</f>
        <v>0</v>
      </c>
      <c r="AD535" s="142">
        <f>IF(AND(NOT(ISBLANK(G535)),ISNUMBER(H535)),LOOKUP(H535,WKNrListe,Übersicht!I$11:I$26),)</f>
        <v>0</v>
      </c>
      <c r="AE535" s="216" t="str">
        <f t="shared" si="16"/>
        <v/>
      </c>
      <c r="AF535" s="206" t="str">
        <f>IF(OR(ISBLANK(F535),
AND(
ISBLANK(E535),
NOT(ISNUMBER(E535))
)),
"",
IF(
E535&lt;=Schwierigkeitsstufen!J$3,
Schwierigkeitsstufen!K$3,
Schwierigkeitsstufen!K$2
))</f>
        <v/>
      </c>
    </row>
    <row r="536" spans="1:32" s="50" customFormat="1" ht="15" x14ac:dyDescent="0.2">
      <c r="A536" s="46"/>
      <c r="B536" s="46"/>
      <c r="C536" s="48"/>
      <c r="D536" s="48"/>
      <c r="E536" s="47"/>
      <c r="F536" s="48"/>
      <c r="G536" s="48"/>
      <c r="H536" s="170" t="str">
        <f>IF(ISBLANK(G536)," ",IF(LOOKUP(G536,MannschaftsNrListe,Mannschaften!B$4:B$53)&lt;&gt;0,LOOKUP(G536,MannschaftsNrListe,Mannschaften!B$4:B$53),""))</f>
        <v xml:space="preserve"> </v>
      </c>
      <c r="I536" s="48"/>
      <c r="J536" s="48"/>
      <c r="K536" s="48"/>
      <c r="L536" s="48"/>
      <c r="M536" s="48"/>
      <c r="N536" s="48"/>
      <c r="O536" s="48"/>
      <c r="P536" s="48"/>
      <c r="Q536" s="48"/>
      <c r="R536" s="48"/>
      <c r="S536" s="48"/>
      <c r="T536" s="48"/>
      <c r="U536" s="48"/>
      <c r="V536" s="48"/>
      <c r="W536" s="48"/>
      <c r="X536" s="48"/>
      <c r="Y536" s="48"/>
      <c r="Z536" s="48"/>
      <c r="AA536" s="49"/>
      <c r="AB536" s="142">
        <f t="shared" si="17"/>
        <v>0</v>
      </c>
      <c r="AC536" s="142">
        <f>IF(NOT(ISBLANK(F536)),LOOKUP(F536,EWKNrListe,Übersicht!D$11:D$26),0)</f>
        <v>0</v>
      </c>
      <c r="AD536" s="142">
        <f>IF(AND(NOT(ISBLANK(G536)),ISNUMBER(H536)),LOOKUP(H536,WKNrListe,Übersicht!I$11:I$26),)</f>
        <v>0</v>
      </c>
      <c r="AE536" s="216" t="str">
        <f t="shared" si="16"/>
        <v/>
      </c>
      <c r="AF536" s="206" t="str">
        <f>IF(OR(ISBLANK(F536),
AND(
ISBLANK(E536),
NOT(ISNUMBER(E536))
)),
"",
IF(
E536&lt;=Schwierigkeitsstufen!J$3,
Schwierigkeitsstufen!K$3,
Schwierigkeitsstufen!K$2
))</f>
        <v/>
      </c>
    </row>
    <row r="537" spans="1:32" s="50" customFormat="1" ht="15" x14ac:dyDescent="0.2">
      <c r="A537" s="46"/>
      <c r="B537" s="46"/>
      <c r="C537" s="48"/>
      <c r="D537" s="48"/>
      <c r="E537" s="47"/>
      <c r="F537" s="48"/>
      <c r="G537" s="48"/>
      <c r="H537" s="170" t="str">
        <f>IF(ISBLANK(G537)," ",IF(LOOKUP(G537,MannschaftsNrListe,Mannschaften!B$4:B$53)&lt;&gt;0,LOOKUP(G537,MannschaftsNrListe,Mannschaften!B$4:B$53),""))</f>
        <v xml:space="preserve"> </v>
      </c>
      <c r="I537" s="48"/>
      <c r="J537" s="48"/>
      <c r="K537" s="48"/>
      <c r="L537" s="48"/>
      <c r="M537" s="48"/>
      <c r="N537" s="48"/>
      <c r="O537" s="48"/>
      <c r="P537" s="48"/>
      <c r="Q537" s="48"/>
      <c r="R537" s="48"/>
      <c r="S537" s="48"/>
      <c r="T537" s="48"/>
      <c r="U537" s="48"/>
      <c r="V537" s="48"/>
      <c r="W537" s="48"/>
      <c r="X537" s="48"/>
      <c r="Y537" s="48"/>
      <c r="Z537" s="48"/>
      <c r="AA537" s="49"/>
      <c r="AB537" s="142">
        <f t="shared" si="17"/>
        <v>0</v>
      </c>
      <c r="AC537" s="142">
        <f>IF(NOT(ISBLANK(F537)),LOOKUP(F537,EWKNrListe,Übersicht!D$11:D$26),0)</f>
        <v>0</v>
      </c>
      <c r="AD537" s="142">
        <f>IF(AND(NOT(ISBLANK(G537)),ISNUMBER(H537)),LOOKUP(H537,WKNrListe,Übersicht!I$11:I$26),)</f>
        <v>0</v>
      </c>
      <c r="AE537" s="216" t="str">
        <f t="shared" si="16"/>
        <v/>
      </c>
      <c r="AF537" s="206" t="str">
        <f>IF(OR(ISBLANK(F537),
AND(
ISBLANK(E537),
NOT(ISNUMBER(E537))
)),
"",
IF(
E537&lt;=Schwierigkeitsstufen!J$3,
Schwierigkeitsstufen!K$3,
Schwierigkeitsstufen!K$2
))</f>
        <v/>
      </c>
    </row>
    <row r="538" spans="1:32" s="50" customFormat="1" ht="15" x14ac:dyDescent="0.2">
      <c r="A538" s="46"/>
      <c r="B538" s="46"/>
      <c r="C538" s="48"/>
      <c r="D538" s="48"/>
      <c r="E538" s="47"/>
      <c r="F538" s="48"/>
      <c r="G538" s="48"/>
      <c r="H538" s="170" t="str">
        <f>IF(ISBLANK(G538)," ",IF(LOOKUP(G538,MannschaftsNrListe,Mannschaften!B$4:B$53)&lt;&gt;0,LOOKUP(G538,MannschaftsNrListe,Mannschaften!B$4:B$53),""))</f>
        <v xml:space="preserve"> </v>
      </c>
      <c r="I538" s="48"/>
      <c r="J538" s="48"/>
      <c r="K538" s="48"/>
      <c r="L538" s="48"/>
      <c r="M538" s="48"/>
      <c r="N538" s="48"/>
      <c r="O538" s="48"/>
      <c r="P538" s="48"/>
      <c r="Q538" s="48"/>
      <c r="R538" s="48"/>
      <c r="S538" s="48"/>
      <c r="T538" s="48"/>
      <c r="U538" s="48"/>
      <c r="V538" s="48"/>
      <c r="W538" s="48"/>
      <c r="X538" s="48"/>
      <c r="Y538" s="48"/>
      <c r="Z538" s="48"/>
      <c r="AA538" s="49"/>
      <c r="AB538" s="142">
        <f t="shared" si="17"/>
        <v>0</v>
      </c>
      <c r="AC538" s="142">
        <f>IF(NOT(ISBLANK(F538)),LOOKUP(F538,EWKNrListe,Übersicht!D$11:D$26),0)</f>
        <v>0</v>
      </c>
      <c r="AD538" s="142">
        <f>IF(AND(NOT(ISBLANK(G538)),ISNUMBER(H538)),LOOKUP(H538,WKNrListe,Übersicht!I$11:I$26),)</f>
        <v>0</v>
      </c>
      <c r="AE538" s="216" t="str">
        <f t="shared" si="16"/>
        <v/>
      </c>
      <c r="AF538" s="206" t="str">
        <f>IF(OR(ISBLANK(F538),
AND(
ISBLANK(E538),
NOT(ISNUMBER(E538))
)),
"",
IF(
E538&lt;=Schwierigkeitsstufen!J$3,
Schwierigkeitsstufen!K$3,
Schwierigkeitsstufen!K$2
))</f>
        <v/>
      </c>
    </row>
    <row r="539" spans="1:32" s="50" customFormat="1" ht="15" x14ac:dyDescent="0.2">
      <c r="A539" s="46"/>
      <c r="B539" s="46"/>
      <c r="C539" s="48"/>
      <c r="D539" s="48"/>
      <c r="E539" s="47"/>
      <c r="F539" s="48"/>
      <c r="G539" s="48"/>
      <c r="H539" s="170" t="str">
        <f>IF(ISBLANK(G539)," ",IF(LOOKUP(G539,MannschaftsNrListe,Mannschaften!B$4:B$53)&lt;&gt;0,LOOKUP(G539,MannschaftsNrListe,Mannschaften!B$4:B$53),""))</f>
        <v xml:space="preserve"> </v>
      </c>
      <c r="I539" s="48"/>
      <c r="J539" s="48"/>
      <c r="K539" s="48"/>
      <c r="L539" s="48"/>
      <c r="M539" s="48"/>
      <c r="N539" s="48"/>
      <c r="O539" s="48"/>
      <c r="P539" s="48"/>
      <c r="Q539" s="48"/>
      <c r="R539" s="48"/>
      <c r="S539" s="48"/>
      <c r="T539" s="48"/>
      <c r="U539" s="48"/>
      <c r="V539" s="48"/>
      <c r="W539" s="48"/>
      <c r="X539" s="48"/>
      <c r="Y539" s="48"/>
      <c r="Z539" s="48"/>
      <c r="AA539" s="49"/>
      <c r="AB539" s="142">
        <f t="shared" si="17"/>
        <v>0</v>
      </c>
      <c r="AC539" s="142">
        <f>IF(NOT(ISBLANK(F539)),LOOKUP(F539,EWKNrListe,Übersicht!D$11:D$26),0)</f>
        <v>0</v>
      </c>
      <c r="AD539" s="142">
        <f>IF(AND(NOT(ISBLANK(G539)),ISNUMBER(H539)),LOOKUP(H539,WKNrListe,Übersicht!I$11:I$26),)</f>
        <v>0</v>
      </c>
      <c r="AE539" s="216" t="str">
        <f t="shared" si="16"/>
        <v/>
      </c>
      <c r="AF539" s="206" t="str">
        <f>IF(OR(ISBLANK(F539),
AND(
ISBLANK(E539),
NOT(ISNUMBER(E539))
)),
"",
IF(
E539&lt;=Schwierigkeitsstufen!J$3,
Schwierigkeitsstufen!K$3,
Schwierigkeitsstufen!K$2
))</f>
        <v/>
      </c>
    </row>
    <row r="540" spans="1:32" s="50" customFormat="1" ht="15" x14ac:dyDescent="0.2">
      <c r="A540" s="46"/>
      <c r="B540" s="46"/>
      <c r="C540" s="48"/>
      <c r="D540" s="48"/>
      <c r="E540" s="47"/>
      <c r="F540" s="48"/>
      <c r="G540" s="48"/>
      <c r="H540" s="170" t="str">
        <f>IF(ISBLANK(G540)," ",IF(LOOKUP(G540,MannschaftsNrListe,Mannschaften!B$4:B$53)&lt;&gt;0,LOOKUP(G540,MannschaftsNrListe,Mannschaften!B$4:B$53),""))</f>
        <v xml:space="preserve"> </v>
      </c>
      <c r="I540" s="48"/>
      <c r="J540" s="48"/>
      <c r="K540" s="48"/>
      <c r="L540" s="48"/>
      <c r="M540" s="48"/>
      <c r="N540" s="48"/>
      <c r="O540" s="48"/>
      <c r="P540" s="48"/>
      <c r="Q540" s="48"/>
      <c r="R540" s="48"/>
      <c r="S540" s="48"/>
      <c r="T540" s="48"/>
      <c r="U540" s="48"/>
      <c r="V540" s="48"/>
      <c r="W540" s="48"/>
      <c r="X540" s="48"/>
      <c r="Y540" s="48"/>
      <c r="Z540" s="48"/>
      <c r="AA540" s="49"/>
      <c r="AB540" s="142">
        <f t="shared" si="17"/>
        <v>0</v>
      </c>
      <c r="AC540" s="142">
        <f>IF(NOT(ISBLANK(F540)),LOOKUP(F540,EWKNrListe,Übersicht!D$11:D$26),0)</f>
        <v>0</v>
      </c>
      <c r="AD540" s="142">
        <f>IF(AND(NOT(ISBLANK(G540)),ISNUMBER(H540)),LOOKUP(H540,WKNrListe,Übersicht!I$11:I$26),)</f>
        <v>0</v>
      </c>
      <c r="AE540" s="216" t="str">
        <f t="shared" si="16"/>
        <v/>
      </c>
      <c r="AF540" s="206" t="str">
        <f>IF(OR(ISBLANK(F540),
AND(
ISBLANK(E540),
NOT(ISNUMBER(E540))
)),
"",
IF(
E540&lt;=Schwierigkeitsstufen!J$3,
Schwierigkeitsstufen!K$3,
Schwierigkeitsstufen!K$2
))</f>
        <v/>
      </c>
    </row>
    <row r="541" spans="1:32" s="50" customFormat="1" ht="15" x14ac:dyDescent="0.2">
      <c r="A541" s="46"/>
      <c r="B541" s="46"/>
      <c r="C541" s="48"/>
      <c r="D541" s="48"/>
      <c r="E541" s="47"/>
      <c r="F541" s="48"/>
      <c r="G541" s="48"/>
      <c r="H541" s="170" t="str">
        <f>IF(ISBLANK(G541)," ",IF(LOOKUP(G541,MannschaftsNrListe,Mannschaften!B$4:B$53)&lt;&gt;0,LOOKUP(G541,MannschaftsNrListe,Mannschaften!B$4:B$53),""))</f>
        <v xml:space="preserve"> </v>
      </c>
      <c r="I541" s="48"/>
      <c r="J541" s="48"/>
      <c r="K541" s="48"/>
      <c r="L541" s="48"/>
      <c r="M541" s="48"/>
      <c r="N541" s="48"/>
      <c r="O541" s="48"/>
      <c r="P541" s="48"/>
      <c r="Q541" s="48"/>
      <c r="R541" s="48"/>
      <c r="S541" s="48"/>
      <c r="T541" s="48"/>
      <c r="U541" s="48"/>
      <c r="V541" s="48"/>
      <c r="W541" s="48"/>
      <c r="X541" s="48"/>
      <c r="Y541" s="48"/>
      <c r="Z541" s="48"/>
      <c r="AA541" s="49"/>
      <c r="AB541" s="142">
        <f t="shared" si="17"/>
        <v>0</v>
      </c>
      <c r="AC541" s="142">
        <f>IF(NOT(ISBLANK(F541)),LOOKUP(F541,EWKNrListe,Übersicht!D$11:D$26),0)</f>
        <v>0</v>
      </c>
      <c r="AD541" s="142">
        <f>IF(AND(NOT(ISBLANK(G541)),ISNUMBER(H541)),LOOKUP(H541,WKNrListe,Übersicht!I$11:I$26),)</f>
        <v>0</v>
      </c>
      <c r="AE541" s="216" t="str">
        <f t="shared" si="16"/>
        <v/>
      </c>
      <c r="AF541" s="206" t="str">
        <f>IF(OR(ISBLANK(F541),
AND(
ISBLANK(E541),
NOT(ISNUMBER(E541))
)),
"",
IF(
E541&lt;=Schwierigkeitsstufen!J$3,
Schwierigkeitsstufen!K$3,
Schwierigkeitsstufen!K$2
))</f>
        <v/>
      </c>
    </row>
    <row r="542" spans="1:32" s="50" customFormat="1" ht="15" x14ac:dyDescent="0.2">
      <c r="A542" s="46"/>
      <c r="B542" s="46"/>
      <c r="C542" s="48"/>
      <c r="D542" s="48"/>
      <c r="E542" s="47"/>
      <c r="F542" s="48"/>
      <c r="G542" s="48"/>
      <c r="H542" s="170" t="str">
        <f>IF(ISBLANK(G542)," ",IF(LOOKUP(G542,MannschaftsNrListe,Mannschaften!B$4:B$53)&lt;&gt;0,LOOKUP(G542,MannschaftsNrListe,Mannschaften!B$4:B$53),""))</f>
        <v xml:space="preserve"> </v>
      </c>
      <c r="I542" s="48"/>
      <c r="J542" s="48"/>
      <c r="K542" s="48"/>
      <c r="L542" s="48"/>
      <c r="M542" s="48"/>
      <c r="N542" s="48"/>
      <c r="O542" s="48"/>
      <c r="P542" s="48"/>
      <c r="Q542" s="48"/>
      <c r="R542" s="48"/>
      <c r="S542" s="48"/>
      <c r="T542" s="48"/>
      <c r="U542" s="48"/>
      <c r="V542" s="48"/>
      <c r="W542" s="48"/>
      <c r="X542" s="48"/>
      <c r="Y542" s="48"/>
      <c r="Z542" s="48"/>
      <c r="AA542" s="49"/>
      <c r="AB542" s="142">
        <f t="shared" si="17"/>
        <v>0</v>
      </c>
      <c r="AC542" s="142">
        <f>IF(NOT(ISBLANK(F542)),LOOKUP(F542,EWKNrListe,Übersicht!D$11:D$26),0)</f>
        <v>0</v>
      </c>
      <c r="AD542" s="142">
        <f>IF(AND(NOT(ISBLANK(G542)),ISNUMBER(H542)),LOOKUP(H542,WKNrListe,Übersicht!I$11:I$26),)</f>
        <v>0</v>
      </c>
      <c r="AE542" s="216" t="str">
        <f t="shared" si="16"/>
        <v/>
      </c>
      <c r="AF542" s="206" t="str">
        <f>IF(OR(ISBLANK(F542),
AND(
ISBLANK(E542),
NOT(ISNUMBER(E542))
)),
"",
IF(
E542&lt;=Schwierigkeitsstufen!J$3,
Schwierigkeitsstufen!K$3,
Schwierigkeitsstufen!K$2
))</f>
        <v/>
      </c>
    </row>
    <row r="543" spans="1:32" s="50" customFormat="1" ht="15" x14ac:dyDescent="0.2">
      <c r="A543" s="46"/>
      <c r="B543" s="46"/>
      <c r="C543" s="48"/>
      <c r="D543" s="48"/>
      <c r="E543" s="47"/>
      <c r="F543" s="48"/>
      <c r="G543" s="48"/>
      <c r="H543" s="170" t="str">
        <f>IF(ISBLANK(G543)," ",IF(LOOKUP(G543,MannschaftsNrListe,Mannschaften!B$4:B$53)&lt;&gt;0,LOOKUP(G543,MannschaftsNrListe,Mannschaften!B$4:B$53),""))</f>
        <v xml:space="preserve"> </v>
      </c>
      <c r="I543" s="48"/>
      <c r="J543" s="48"/>
      <c r="K543" s="48"/>
      <c r="L543" s="48"/>
      <c r="M543" s="48"/>
      <c r="N543" s="48"/>
      <c r="O543" s="48"/>
      <c r="P543" s="48"/>
      <c r="Q543" s="48"/>
      <c r="R543" s="48"/>
      <c r="S543" s="48"/>
      <c r="T543" s="48"/>
      <c r="U543" s="48"/>
      <c r="V543" s="48"/>
      <c r="W543" s="48"/>
      <c r="X543" s="48"/>
      <c r="Y543" s="48"/>
      <c r="Z543" s="48"/>
      <c r="AA543" s="49"/>
      <c r="AB543" s="142">
        <f t="shared" si="17"/>
        <v>0</v>
      </c>
      <c r="AC543" s="142">
        <f>IF(NOT(ISBLANK(F543)),LOOKUP(F543,EWKNrListe,Übersicht!D$11:D$26),0)</f>
        <v>0</v>
      </c>
      <c r="AD543" s="142">
        <f>IF(AND(NOT(ISBLANK(G543)),ISNUMBER(H543)),LOOKUP(H543,WKNrListe,Übersicht!I$11:I$26),)</f>
        <v>0</v>
      </c>
      <c r="AE543" s="216" t="str">
        <f t="shared" si="16"/>
        <v/>
      </c>
      <c r="AF543" s="206" t="str">
        <f>IF(OR(ISBLANK(F543),
AND(
ISBLANK(E543),
NOT(ISNUMBER(E543))
)),
"",
IF(
E543&lt;=Schwierigkeitsstufen!J$3,
Schwierigkeitsstufen!K$3,
Schwierigkeitsstufen!K$2
))</f>
        <v/>
      </c>
    </row>
    <row r="544" spans="1:32" s="50" customFormat="1" ht="15" x14ac:dyDescent="0.2">
      <c r="A544" s="46"/>
      <c r="B544" s="46"/>
      <c r="C544" s="48"/>
      <c r="D544" s="48"/>
      <c r="E544" s="47"/>
      <c r="F544" s="48"/>
      <c r="G544" s="48"/>
      <c r="H544" s="170" t="str">
        <f>IF(ISBLANK(G544)," ",IF(LOOKUP(G544,MannschaftsNrListe,Mannschaften!B$4:B$53)&lt;&gt;0,LOOKUP(G544,MannschaftsNrListe,Mannschaften!B$4:B$53),""))</f>
        <v xml:space="preserve"> </v>
      </c>
      <c r="I544" s="48"/>
      <c r="J544" s="48"/>
      <c r="K544" s="48"/>
      <c r="L544" s="48"/>
      <c r="M544" s="48"/>
      <c r="N544" s="48"/>
      <c r="O544" s="48"/>
      <c r="P544" s="48"/>
      <c r="Q544" s="48"/>
      <c r="R544" s="48"/>
      <c r="S544" s="48"/>
      <c r="T544" s="48"/>
      <c r="U544" s="48"/>
      <c r="V544" s="48"/>
      <c r="W544" s="48"/>
      <c r="X544" s="48"/>
      <c r="Y544" s="48"/>
      <c r="Z544" s="48"/>
      <c r="AA544" s="49"/>
      <c r="AB544" s="142">
        <f t="shared" si="17"/>
        <v>0</v>
      </c>
      <c r="AC544" s="142">
        <f>IF(NOT(ISBLANK(F544)),LOOKUP(F544,EWKNrListe,Übersicht!D$11:D$26),0)</f>
        <v>0</v>
      </c>
      <c r="AD544" s="142">
        <f>IF(AND(NOT(ISBLANK(G544)),ISNUMBER(H544)),LOOKUP(H544,WKNrListe,Übersicht!I$11:I$26),)</f>
        <v>0</v>
      </c>
      <c r="AE544" s="216" t="str">
        <f t="shared" si="16"/>
        <v/>
      </c>
      <c r="AF544" s="206" t="str">
        <f>IF(OR(ISBLANK(F544),
AND(
ISBLANK(E544),
NOT(ISNUMBER(E544))
)),
"",
IF(
E544&lt;=Schwierigkeitsstufen!J$3,
Schwierigkeitsstufen!K$3,
Schwierigkeitsstufen!K$2
))</f>
        <v/>
      </c>
    </row>
    <row r="545" spans="1:32" s="50" customFormat="1" ht="15" x14ac:dyDescent="0.2">
      <c r="A545" s="46"/>
      <c r="B545" s="46"/>
      <c r="C545" s="48"/>
      <c r="D545" s="48"/>
      <c r="E545" s="47"/>
      <c r="F545" s="48"/>
      <c r="G545" s="48"/>
      <c r="H545" s="170" t="str">
        <f>IF(ISBLANK(G545)," ",IF(LOOKUP(G545,MannschaftsNrListe,Mannschaften!B$4:B$53)&lt;&gt;0,LOOKUP(G545,MannschaftsNrListe,Mannschaften!B$4:B$53),""))</f>
        <v xml:space="preserve"> </v>
      </c>
      <c r="I545" s="48"/>
      <c r="J545" s="48"/>
      <c r="K545" s="48"/>
      <c r="L545" s="48"/>
      <c r="M545" s="48"/>
      <c r="N545" s="48"/>
      <c r="O545" s="48"/>
      <c r="P545" s="48"/>
      <c r="Q545" s="48"/>
      <c r="R545" s="48"/>
      <c r="S545" s="48"/>
      <c r="T545" s="48"/>
      <c r="U545" s="48"/>
      <c r="V545" s="48"/>
      <c r="W545" s="48"/>
      <c r="X545" s="48"/>
      <c r="Y545" s="48"/>
      <c r="Z545" s="48"/>
      <c r="AA545" s="49"/>
      <c r="AB545" s="142">
        <f t="shared" si="17"/>
        <v>0</v>
      </c>
      <c r="AC545" s="142">
        <f>IF(NOT(ISBLANK(F545)),LOOKUP(F545,EWKNrListe,Übersicht!D$11:D$26),0)</f>
        <v>0</v>
      </c>
      <c r="AD545" s="142">
        <f>IF(AND(NOT(ISBLANK(G545)),ISNUMBER(H545)),LOOKUP(H545,WKNrListe,Übersicht!I$11:I$26),)</f>
        <v>0</v>
      </c>
      <c r="AE545" s="216" t="str">
        <f t="shared" si="16"/>
        <v/>
      </c>
      <c r="AF545" s="206" t="str">
        <f>IF(OR(ISBLANK(F545),
AND(
ISBLANK(E545),
NOT(ISNUMBER(E545))
)),
"",
IF(
E545&lt;=Schwierigkeitsstufen!J$3,
Schwierigkeitsstufen!K$3,
Schwierigkeitsstufen!K$2
))</f>
        <v/>
      </c>
    </row>
    <row r="546" spans="1:32" s="50" customFormat="1" ht="15" x14ac:dyDescent="0.2">
      <c r="A546" s="46"/>
      <c r="B546" s="46"/>
      <c r="C546" s="48"/>
      <c r="D546" s="48"/>
      <c r="E546" s="47"/>
      <c r="F546" s="48"/>
      <c r="G546" s="48"/>
      <c r="H546" s="170" t="str">
        <f>IF(ISBLANK(G546)," ",IF(LOOKUP(G546,MannschaftsNrListe,Mannschaften!B$4:B$53)&lt;&gt;0,LOOKUP(G546,MannschaftsNrListe,Mannschaften!B$4:B$53),""))</f>
        <v xml:space="preserve"> </v>
      </c>
      <c r="I546" s="48"/>
      <c r="J546" s="48"/>
      <c r="K546" s="48"/>
      <c r="L546" s="48"/>
      <c r="M546" s="48"/>
      <c r="N546" s="48"/>
      <c r="O546" s="48"/>
      <c r="P546" s="48"/>
      <c r="Q546" s="48"/>
      <c r="R546" s="48"/>
      <c r="S546" s="48"/>
      <c r="T546" s="48"/>
      <c r="U546" s="48"/>
      <c r="V546" s="48"/>
      <c r="W546" s="48"/>
      <c r="X546" s="48"/>
      <c r="Y546" s="48"/>
      <c r="Z546" s="48"/>
      <c r="AA546" s="49"/>
      <c r="AB546" s="142">
        <f t="shared" si="17"/>
        <v>0</v>
      </c>
      <c r="AC546" s="142">
        <f>IF(NOT(ISBLANK(F546)),LOOKUP(F546,EWKNrListe,Übersicht!D$11:D$26),0)</f>
        <v>0</v>
      </c>
      <c r="AD546" s="142">
        <f>IF(AND(NOT(ISBLANK(G546)),ISNUMBER(H546)),LOOKUP(H546,WKNrListe,Übersicht!I$11:I$26),)</f>
        <v>0</v>
      </c>
      <c r="AE546" s="216" t="str">
        <f t="shared" si="16"/>
        <v/>
      </c>
      <c r="AF546" s="206" t="str">
        <f>IF(OR(ISBLANK(F546),
AND(
ISBLANK(E546),
NOT(ISNUMBER(E546))
)),
"",
IF(
E546&lt;=Schwierigkeitsstufen!J$3,
Schwierigkeitsstufen!K$3,
Schwierigkeitsstufen!K$2
))</f>
        <v/>
      </c>
    </row>
    <row r="547" spans="1:32" s="50" customFormat="1" ht="15" x14ac:dyDescent="0.2">
      <c r="A547" s="46"/>
      <c r="B547" s="46"/>
      <c r="C547" s="48"/>
      <c r="D547" s="48"/>
      <c r="E547" s="47"/>
      <c r="F547" s="48"/>
      <c r="G547" s="48"/>
      <c r="H547" s="170" t="str">
        <f>IF(ISBLANK(G547)," ",IF(LOOKUP(G547,MannschaftsNrListe,Mannschaften!B$4:B$53)&lt;&gt;0,LOOKUP(G547,MannschaftsNrListe,Mannschaften!B$4:B$53),""))</f>
        <v xml:space="preserve"> </v>
      </c>
      <c r="I547" s="48"/>
      <c r="J547" s="48"/>
      <c r="K547" s="48"/>
      <c r="L547" s="48"/>
      <c r="M547" s="48"/>
      <c r="N547" s="48"/>
      <c r="O547" s="48"/>
      <c r="P547" s="48"/>
      <c r="Q547" s="48"/>
      <c r="R547" s="48"/>
      <c r="S547" s="48"/>
      <c r="T547" s="48"/>
      <c r="U547" s="48"/>
      <c r="V547" s="48"/>
      <c r="W547" s="48"/>
      <c r="X547" s="48"/>
      <c r="Y547" s="48"/>
      <c r="Z547" s="48"/>
      <c r="AA547" s="49"/>
      <c r="AB547" s="142">
        <f t="shared" si="17"/>
        <v>0</v>
      </c>
      <c r="AC547" s="142">
        <f>IF(NOT(ISBLANK(F547)),LOOKUP(F547,EWKNrListe,Übersicht!D$11:D$26),0)</f>
        <v>0</v>
      </c>
      <c r="AD547" s="142">
        <f>IF(AND(NOT(ISBLANK(G547)),ISNUMBER(H547)),LOOKUP(H547,WKNrListe,Übersicht!I$11:I$26),)</f>
        <v>0</v>
      </c>
      <c r="AE547" s="216" t="str">
        <f t="shared" si="16"/>
        <v/>
      </c>
      <c r="AF547" s="206" t="str">
        <f>IF(OR(ISBLANK(F547),
AND(
ISBLANK(E547),
NOT(ISNUMBER(E547))
)),
"",
IF(
E547&lt;=Schwierigkeitsstufen!J$3,
Schwierigkeitsstufen!K$3,
Schwierigkeitsstufen!K$2
))</f>
        <v/>
      </c>
    </row>
    <row r="548" spans="1:32" s="50" customFormat="1" ht="15" x14ac:dyDescent="0.2">
      <c r="A548" s="46"/>
      <c r="B548" s="46"/>
      <c r="C548" s="48"/>
      <c r="D548" s="48"/>
      <c r="E548" s="47"/>
      <c r="F548" s="48"/>
      <c r="G548" s="48"/>
      <c r="H548" s="170" t="str">
        <f>IF(ISBLANK(G548)," ",IF(LOOKUP(G548,MannschaftsNrListe,Mannschaften!B$4:B$53)&lt;&gt;0,LOOKUP(G548,MannschaftsNrListe,Mannschaften!B$4:B$53),""))</f>
        <v xml:space="preserve"> </v>
      </c>
      <c r="I548" s="48"/>
      <c r="J548" s="48"/>
      <c r="K548" s="48"/>
      <c r="L548" s="48"/>
      <c r="M548" s="48"/>
      <c r="N548" s="48"/>
      <c r="O548" s="48"/>
      <c r="P548" s="48"/>
      <c r="Q548" s="48"/>
      <c r="R548" s="48"/>
      <c r="S548" s="48"/>
      <c r="T548" s="48"/>
      <c r="U548" s="48"/>
      <c r="V548" s="48"/>
      <c r="W548" s="48"/>
      <c r="X548" s="48"/>
      <c r="Y548" s="48"/>
      <c r="Z548" s="48"/>
      <c r="AA548" s="49"/>
      <c r="AB548" s="142">
        <f t="shared" si="17"/>
        <v>0</v>
      </c>
      <c r="AC548" s="142">
        <f>IF(NOT(ISBLANK(F548)),LOOKUP(F548,EWKNrListe,Übersicht!D$11:D$26),0)</f>
        <v>0</v>
      </c>
      <c r="AD548" s="142">
        <f>IF(AND(NOT(ISBLANK(G548)),ISNUMBER(H548)),LOOKUP(H548,WKNrListe,Übersicht!I$11:I$26),)</f>
        <v>0</v>
      </c>
      <c r="AE548" s="216" t="str">
        <f t="shared" si="16"/>
        <v/>
      </c>
      <c r="AF548" s="206" t="str">
        <f>IF(OR(ISBLANK(F548),
AND(
ISBLANK(E548),
NOT(ISNUMBER(E548))
)),
"",
IF(
E548&lt;=Schwierigkeitsstufen!J$3,
Schwierigkeitsstufen!K$3,
Schwierigkeitsstufen!K$2
))</f>
        <v/>
      </c>
    </row>
    <row r="549" spans="1:32" s="50" customFormat="1" ht="15" x14ac:dyDescent="0.2">
      <c r="A549" s="46"/>
      <c r="B549" s="46"/>
      <c r="C549" s="48"/>
      <c r="D549" s="48"/>
      <c r="E549" s="47"/>
      <c r="F549" s="48"/>
      <c r="G549" s="48"/>
      <c r="H549" s="170" t="str">
        <f>IF(ISBLANK(G549)," ",IF(LOOKUP(G549,MannschaftsNrListe,Mannschaften!B$4:B$53)&lt;&gt;0,LOOKUP(G549,MannschaftsNrListe,Mannschaften!B$4:B$53),""))</f>
        <v xml:space="preserve"> </v>
      </c>
      <c r="I549" s="48"/>
      <c r="J549" s="48"/>
      <c r="K549" s="48"/>
      <c r="L549" s="48"/>
      <c r="M549" s="48"/>
      <c r="N549" s="48"/>
      <c r="O549" s="48"/>
      <c r="P549" s="48"/>
      <c r="Q549" s="48"/>
      <c r="R549" s="48"/>
      <c r="S549" s="48"/>
      <c r="T549" s="48"/>
      <c r="U549" s="48"/>
      <c r="V549" s="48"/>
      <c r="W549" s="48"/>
      <c r="X549" s="48"/>
      <c r="Y549" s="48"/>
      <c r="Z549" s="48"/>
      <c r="AA549" s="49"/>
      <c r="AB549" s="142">
        <f t="shared" si="17"/>
        <v>0</v>
      </c>
      <c r="AC549" s="142">
        <f>IF(NOT(ISBLANK(F549)),LOOKUP(F549,EWKNrListe,Übersicht!D$11:D$26),0)</f>
        <v>0</v>
      </c>
      <c r="AD549" s="142">
        <f>IF(AND(NOT(ISBLANK(G549)),ISNUMBER(H549)),LOOKUP(H549,WKNrListe,Übersicht!I$11:I$26),)</f>
        <v>0</v>
      </c>
      <c r="AE549" s="216" t="str">
        <f t="shared" si="16"/>
        <v/>
      </c>
      <c r="AF549" s="206" t="str">
        <f>IF(OR(ISBLANK(F549),
AND(
ISBLANK(E549),
NOT(ISNUMBER(E549))
)),
"",
IF(
E549&lt;=Schwierigkeitsstufen!J$3,
Schwierigkeitsstufen!K$3,
Schwierigkeitsstufen!K$2
))</f>
        <v/>
      </c>
    </row>
    <row r="550" spans="1:32" s="50" customFormat="1" ht="15" x14ac:dyDescent="0.2">
      <c r="A550" s="46"/>
      <c r="B550" s="46"/>
      <c r="C550" s="48"/>
      <c r="D550" s="48"/>
      <c r="E550" s="47"/>
      <c r="F550" s="48"/>
      <c r="G550" s="48"/>
      <c r="H550" s="170" t="str">
        <f>IF(ISBLANK(G550)," ",IF(LOOKUP(G550,MannschaftsNrListe,Mannschaften!B$4:B$53)&lt;&gt;0,LOOKUP(G550,MannschaftsNrListe,Mannschaften!B$4:B$53),""))</f>
        <v xml:space="preserve"> </v>
      </c>
      <c r="I550" s="48"/>
      <c r="J550" s="48"/>
      <c r="K550" s="48"/>
      <c r="L550" s="48"/>
      <c r="M550" s="48"/>
      <c r="N550" s="48"/>
      <c r="O550" s="48"/>
      <c r="P550" s="48"/>
      <c r="Q550" s="48"/>
      <c r="R550" s="48"/>
      <c r="S550" s="48"/>
      <c r="T550" s="48"/>
      <c r="U550" s="48"/>
      <c r="V550" s="48"/>
      <c r="W550" s="48"/>
      <c r="X550" s="48"/>
      <c r="Y550" s="48"/>
      <c r="Z550" s="48"/>
      <c r="AA550" s="49"/>
      <c r="AB550" s="142">
        <f t="shared" si="17"/>
        <v>0</v>
      </c>
      <c r="AC550" s="142">
        <f>IF(NOT(ISBLANK(F550)),LOOKUP(F550,EWKNrListe,Übersicht!D$11:D$26),0)</f>
        <v>0</v>
      </c>
      <c r="AD550" s="142">
        <f>IF(AND(NOT(ISBLANK(G550)),ISNUMBER(H550)),LOOKUP(H550,WKNrListe,Übersicht!I$11:I$26),)</f>
        <v>0</v>
      </c>
      <c r="AE550" s="216" t="str">
        <f t="shared" si="16"/>
        <v/>
      </c>
      <c r="AF550" s="206" t="str">
        <f>IF(OR(ISBLANK(F550),
AND(
ISBLANK(E550),
NOT(ISNUMBER(E550))
)),
"",
IF(
E550&lt;=Schwierigkeitsstufen!J$3,
Schwierigkeitsstufen!K$3,
Schwierigkeitsstufen!K$2
))</f>
        <v/>
      </c>
    </row>
    <row r="551" spans="1:32" s="50" customFormat="1" ht="15" x14ac:dyDescent="0.2">
      <c r="A551" s="46"/>
      <c r="B551" s="46"/>
      <c r="C551" s="48"/>
      <c r="D551" s="48"/>
      <c r="E551" s="47"/>
      <c r="F551" s="48"/>
      <c r="G551" s="48"/>
      <c r="H551" s="170" t="str">
        <f>IF(ISBLANK(G551)," ",IF(LOOKUP(G551,MannschaftsNrListe,Mannschaften!B$4:B$53)&lt;&gt;0,LOOKUP(G551,MannschaftsNrListe,Mannschaften!B$4:B$53),""))</f>
        <v xml:space="preserve"> </v>
      </c>
      <c r="I551" s="48"/>
      <c r="J551" s="48"/>
      <c r="K551" s="48"/>
      <c r="L551" s="48"/>
      <c r="M551" s="48"/>
      <c r="N551" s="48"/>
      <c r="O551" s="48"/>
      <c r="P551" s="48"/>
      <c r="Q551" s="48"/>
      <c r="R551" s="48"/>
      <c r="S551" s="48"/>
      <c r="T551" s="48"/>
      <c r="U551" s="48"/>
      <c r="V551" s="48"/>
      <c r="W551" s="48"/>
      <c r="X551" s="48"/>
      <c r="Y551" s="48"/>
      <c r="Z551" s="48"/>
      <c r="AA551" s="49"/>
      <c r="AB551" s="142">
        <f t="shared" si="17"/>
        <v>0</v>
      </c>
      <c r="AC551" s="142">
        <f>IF(NOT(ISBLANK(F551)),LOOKUP(F551,EWKNrListe,Übersicht!D$11:D$26),0)</f>
        <v>0</v>
      </c>
      <c r="AD551" s="142">
        <f>IF(AND(NOT(ISBLANK(G551)),ISNUMBER(H551)),LOOKUP(H551,WKNrListe,Übersicht!I$11:I$26),)</f>
        <v>0</v>
      </c>
      <c r="AE551" s="216" t="str">
        <f t="shared" si="16"/>
        <v/>
      </c>
      <c r="AF551" s="206" t="str">
        <f>IF(OR(ISBLANK(F551),
AND(
ISBLANK(E551),
NOT(ISNUMBER(E551))
)),
"",
IF(
E551&lt;=Schwierigkeitsstufen!J$3,
Schwierigkeitsstufen!K$3,
Schwierigkeitsstufen!K$2
))</f>
        <v/>
      </c>
    </row>
    <row r="552" spans="1:32" s="50" customFormat="1" ht="15" x14ac:dyDescent="0.2">
      <c r="A552" s="46"/>
      <c r="B552" s="46"/>
      <c r="C552" s="48"/>
      <c r="D552" s="48"/>
      <c r="E552" s="47"/>
      <c r="F552" s="48"/>
      <c r="G552" s="48"/>
      <c r="H552" s="170" t="str">
        <f>IF(ISBLANK(G552)," ",IF(LOOKUP(G552,MannschaftsNrListe,Mannschaften!B$4:B$53)&lt;&gt;0,LOOKUP(G552,MannschaftsNrListe,Mannschaften!B$4:B$53),""))</f>
        <v xml:space="preserve"> </v>
      </c>
      <c r="I552" s="48"/>
      <c r="J552" s="48"/>
      <c r="K552" s="48"/>
      <c r="L552" s="48"/>
      <c r="M552" s="48"/>
      <c r="N552" s="48"/>
      <c r="O552" s="48"/>
      <c r="P552" s="48"/>
      <c r="Q552" s="48"/>
      <c r="R552" s="48"/>
      <c r="S552" s="48"/>
      <c r="T552" s="48"/>
      <c r="U552" s="48"/>
      <c r="V552" s="48"/>
      <c r="W552" s="48"/>
      <c r="X552" s="48"/>
      <c r="Y552" s="48"/>
      <c r="Z552" s="48"/>
      <c r="AA552" s="49"/>
      <c r="AB552" s="142">
        <f t="shared" si="17"/>
        <v>0</v>
      </c>
      <c r="AC552" s="142">
        <f>IF(NOT(ISBLANK(F552)),LOOKUP(F552,EWKNrListe,Übersicht!D$11:D$26),0)</f>
        <v>0</v>
      </c>
      <c r="AD552" s="142">
        <f>IF(AND(NOT(ISBLANK(G552)),ISNUMBER(H552)),LOOKUP(H552,WKNrListe,Übersicht!I$11:I$26),)</f>
        <v>0</v>
      </c>
      <c r="AE552" s="216" t="str">
        <f t="shared" si="16"/>
        <v/>
      </c>
      <c r="AF552" s="206" t="str">
        <f>IF(OR(ISBLANK(F552),
AND(
ISBLANK(E552),
NOT(ISNUMBER(E552))
)),
"",
IF(
E552&lt;=Schwierigkeitsstufen!J$3,
Schwierigkeitsstufen!K$3,
Schwierigkeitsstufen!K$2
))</f>
        <v/>
      </c>
    </row>
    <row r="553" spans="1:32" s="50" customFormat="1" ht="15" x14ac:dyDescent="0.2">
      <c r="A553" s="46"/>
      <c r="B553" s="46"/>
      <c r="C553" s="48"/>
      <c r="D553" s="48"/>
      <c r="E553" s="47"/>
      <c r="F553" s="48"/>
      <c r="G553" s="48"/>
      <c r="H553" s="170" t="str">
        <f>IF(ISBLANK(G553)," ",IF(LOOKUP(G553,MannschaftsNrListe,Mannschaften!B$4:B$53)&lt;&gt;0,LOOKUP(G553,MannschaftsNrListe,Mannschaften!B$4:B$53),""))</f>
        <v xml:space="preserve"> </v>
      </c>
      <c r="I553" s="48"/>
      <c r="J553" s="48"/>
      <c r="K553" s="48"/>
      <c r="L553" s="48"/>
      <c r="M553" s="48"/>
      <c r="N553" s="48"/>
      <c r="O553" s="48"/>
      <c r="P553" s="48"/>
      <c r="Q553" s="48"/>
      <c r="R553" s="48"/>
      <c r="S553" s="48"/>
      <c r="T553" s="48"/>
      <c r="U553" s="48"/>
      <c r="V553" s="48"/>
      <c r="W553" s="48"/>
      <c r="X553" s="48"/>
      <c r="Y553" s="48"/>
      <c r="Z553" s="48"/>
      <c r="AA553" s="49"/>
      <c r="AB553" s="142">
        <f t="shared" si="17"/>
        <v>0</v>
      </c>
      <c r="AC553" s="142">
        <f>IF(NOT(ISBLANK(F553)),LOOKUP(F553,EWKNrListe,Übersicht!D$11:D$26),0)</f>
        <v>0</v>
      </c>
      <c r="AD553" s="142">
        <f>IF(AND(NOT(ISBLANK(G553)),ISNUMBER(H553)),LOOKUP(H553,WKNrListe,Übersicht!I$11:I$26),)</f>
        <v>0</v>
      </c>
      <c r="AE553" s="216" t="str">
        <f t="shared" si="16"/>
        <v/>
      </c>
      <c r="AF553" s="206" t="str">
        <f>IF(OR(ISBLANK(F553),
AND(
ISBLANK(E553),
NOT(ISNUMBER(E553))
)),
"",
IF(
E553&lt;=Schwierigkeitsstufen!J$3,
Schwierigkeitsstufen!K$3,
Schwierigkeitsstufen!K$2
))</f>
        <v/>
      </c>
    </row>
    <row r="554" spans="1:32" s="50" customFormat="1" ht="15" x14ac:dyDescent="0.2">
      <c r="A554" s="46"/>
      <c r="B554" s="46"/>
      <c r="C554" s="48"/>
      <c r="D554" s="48"/>
      <c r="E554" s="47"/>
      <c r="F554" s="48"/>
      <c r="G554" s="48"/>
      <c r="H554" s="170" t="str">
        <f>IF(ISBLANK(G554)," ",IF(LOOKUP(G554,MannschaftsNrListe,Mannschaften!B$4:B$53)&lt;&gt;0,LOOKUP(G554,MannschaftsNrListe,Mannschaften!B$4:B$53),""))</f>
        <v xml:space="preserve"> </v>
      </c>
      <c r="I554" s="48"/>
      <c r="J554" s="48"/>
      <c r="K554" s="48"/>
      <c r="L554" s="48"/>
      <c r="M554" s="48"/>
      <c r="N554" s="48"/>
      <c r="O554" s="48"/>
      <c r="P554" s="48"/>
      <c r="Q554" s="48"/>
      <c r="R554" s="48"/>
      <c r="S554" s="48"/>
      <c r="T554" s="48"/>
      <c r="U554" s="48"/>
      <c r="V554" s="48"/>
      <c r="W554" s="48"/>
      <c r="X554" s="48"/>
      <c r="Y554" s="48"/>
      <c r="Z554" s="48"/>
      <c r="AA554" s="49"/>
      <c r="AB554" s="142">
        <f t="shared" si="17"/>
        <v>0</v>
      </c>
      <c r="AC554" s="142">
        <f>IF(NOT(ISBLANK(F554)),LOOKUP(F554,EWKNrListe,Übersicht!D$11:D$26),0)</f>
        <v>0</v>
      </c>
      <c r="AD554" s="142">
        <f>IF(AND(NOT(ISBLANK(G554)),ISNUMBER(H554)),LOOKUP(H554,WKNrListe,Übersicht!I$11:I$26),)</f>
        <v>0</v>
      </c>
      <c r="AE554" s="216" t="str">
        <f t="shared" si="16"/>
        <v/>
      </c>
      <c r="AF554" s="206" t="str">
        <f>IF(OR(ISBLANK(F554),
AND(
ISBLANK(E554),
NOT(ISNUMBER(E554))
)),
"",
IF(
E554&lt;=Schwierigkeitsstufen!J$3,
Schwierigkeitsstufen!K$3,
Schwierigkeitsstufen!K$2
))</f>
        <v/>
      </c>
    </row>
    <row r="555" spans="1:32" s="50" customFormat="1" ht="15" x14ac:dyDescent="0.2">
      <c r="A555" s="46"/>
      <c r="B555" s="46"/>
      <c r="C555" s="48"/>
      <c r="D555" s="48"/>
      <c r="E555" s="47"/>
      <c r="F555" s="48"/>
      <c r="G555" s="48"/>
      <c r="H555" s="170" t="str">
        <f>IF(ISBLANK(G555)," ",IF(LOOKUP(G555,MannschaftsNrListe,Mannschaften!B$4:B$53)&lt;&gt;0,LOOKUP(G555,MannschaftsNrListe,Mannschaften!B$4:B$53),""))</f>
        <v xml:space="preserve"> </v>
      </c>
      <c r="I555" s="48"/>
      <c r="J555" s="48"/>
      <c r="K555" s="48"/>
      <c r="L555" s="48"/>
      <c r="M555" s="48"/>
      <c r="N555" s="48"/>
      <c r="O555" s="48"/>
      <c r="P555" s="48"/>
      <c r="Q555" s="48"/>
      <c r="R555" s="48"/>
      <c r="S555" s="48"/>
      <c r="T555" s="48"/>
      <c r="U555" s="48"/>
      <c r="V555" s="48"/>
      <c r="W555" s="48"/>
      <c r="X555" s="48"/>
      <c r="Y555" s="48"/>
      <c r="Z555" s="48"/>
      <c r="AA555" s="49"/>
      <c r="AB555" s="142">
        <f t="shared" si="17"/>
        <v>0</v>
      </c>
      <c r="AC555" s="142">
        <f>IF(NOT(ISBLANK(F555)),LOOKUP(F555,EWKNrListe,Übersicht!D$11:D$26),0)</f>
        <v>0</v>
      </c>
      <c r="AD555" s="142">
        <f>IF(AND(NOT(ISBLANK(G555)),ISNUMBER(H555)),LOOKUP(H555,WKNrListe,Übersicht!I$11:I$26),)</f>
        <v>0</v>
      </c>
      <c r="AE555" s="216" t="str">
        <f t="shared" si="16"/>
        <v/>
      </c>
      <c r="AF555" s="206" t="str">
        <f>IF(OR(ISBLANK(F555),
AND(
ISBLANK(E555),
NOT(ISNUMBER(E555))
)),
"",
IF(
E555&lt;=Schwierigkeitsstufen!J$3,
Schwierigkeitsstufen!K$3,
Schwierigkeitsstufen!K$2
))</f>
        <v/>
      </c>
    </row>
    <row r="556" spans="1:32" s="50" customFormat="1" ht="15" x14ac:dyDescent="0.2">
      <c r="A556" s="46"/>
      <c r="B556" s="46"/>
      <c r="C556" s="48"/>
      <c r="D556" s="48"/>
      <c r="E556" s="47"/>
      <c r="F556" s="48"/>
      <c r="G556" s="48"/>
      <c r="H556" s="170" t="str">
        <f>IF(ISBLANK(G556)," ",IF(LOOKUP(G556,MannschaftsNrListe,Mannschaften!B$4:B$53)&lt;&gt;0,LOOKUP(G556,MannschaftsNrListe,Mannschaften!B$4:B$53),""))</f>
        <v xml:space="preserve"> </v>
      </c>
      <c r="I556" s="48"/>
      <c r="J556" s="48"/>
      <c r="K556" s="48"/>
      <c r="L556" s="48"/>
      <c r="M556" s="48"/>
      <c r="N556" s="48"/>
      <c r="O556" s="48"/>
      <c r="P556" s="48"/>
      <c r="Q556" s="48"/>
      <c r="R556" s="48"/>
      <c r="S556" s="48"/>
      <c r="T556" s="48"/>
      <c r="U556" s="48"/>
      <c r="V556" s="48"/>
      <c r="W556" s="48"/>
      <c r="X556" s="48"/>
      <c r="Y556" s="48"/>
      <c r="Z556" s="48"/>
      <c r="AA556" s="49"/>
      <c r="AB556" s="142">
        <f t="shared" si="17"/>
        <v>0</v>
      </c>
      <c r="AC556" s="142">
        <f>IF(NOT(ISBLANK(F556)),LOOKUP(F556,EWKNrListe,Übersicht!D$11:D$26),0)</f>
        <v>0</v>
      </c>
      <c r="AD556" s="142">
        <f>IF(AND(NOT(ISBLANK(G556)),ISNUMBER(H556)),LOOKUP(H556,WKNrListe,Übersicht!I$11:I$26),)</f>
        <v>0</v>
      </c>
      <c r="AE556" s="216" t="str">
        <f t="shared" si="16"/>
        <v/>
      </c>
      <c r="AF556" s="206" t="str">
        <f>IF(OR(ISBLANK(F556),
AND(
ISBLANK(E556),
NOT(ISNUMBER(E556))
)),
"",
IF(
E556&lt;=Schwierigkeitsstufen!J$3,
Schwierigkeitsstufen!K$3,
Schwierigkeitsstufen!K$2
))</f>
        <v/>
      </c>
    </row>
    <row r="557" spans="1:32" s="50" customFormat="1" ht="15" x14ac:dyDescent="0.2">
      <c r="A557" s="46"/>
      <c r="B557" s="46"/>
      <c r="C557" s="48"/>
      <c r="D557" s="48"/>
      <c r="E557" s="47"/>
      <c r="F557" s="48"/>
      <c r="G557" s="48"/>
      <c r="H557" s="170" t="str">
        <f>IF(ISBLANK(G557)," ",IF(LOOKUP(G557,MannschaftsNrListe,Mannschaften!B$4:B$53)&lt;&gt;0,LOOKUP(G557,MannschaftsNrListe,Mannschaften!B$4:B$53),""))</f>
        <v xml:space="preserve"> </v>
      </c>
      <c r="I557" s="48"/>
      <c r="J557" s="48"/>
      <c r="K557" s="48"/>
      <c r="L557" s="48"/>
      <c r="M557" s="48"/>
      <c r="N557" s="48"/>
      <c r="O557" s="48"/>
      <c r="P557" s="48"/>
      <c r="Q557" s="48"/>
      <c r="R557" s="48"/>
      <c r="S557" s="48"/>
      <c r="T557" s="48"/>
      <c r="U557" s="48"/>
      <c r="V557" s="48"/>
      <c r="W557" s="48"/>
      <c r="X557" s="48"/>
      <c r="Y557" s="48"/>
      <c r="Z557" s="48"/>
      <c r="AA557" s="49"/>
      <c r="AB557" s="142">
        <f t="shared" si="17"/>
        <v>0</v>
      </c>
      <c r="AC557" s="142">
        <f>IF(NOT(ISBLANK(F557)),LOOKUP(F557,EWKNrListe,Übersicht!D$11:D$26),0)</f>
        <v>0</v>
      </c>
      <c r="AD557" s="142">
        <f>IF(AND(NOT(ISBLANK(G557)),ISNUMBER(H557)),LOOKUP(H557,WKNrListe,Übersicht!I$11:I$26),)</f>
        <v>0</v>
      </c>
      <c r="AE557" s="216" t="str">
        <f t="shared" si="16"/>
        <v/>
      </c>
      <c r="AF557" s="206" t="str">
        <f>IF(OR(ISBLANK(F557),
AND(
ISBLANK(E557),
NOT(ISNUMBER(E557))
)),
"",
IF(
E557&lt;=Schwierigkeitsstufen!J$3,
Schwierigkeitsstufen!K$3,
Schwierigkeitsstufen!K$2
))</f>
        <v/>
      </c>
    </row>
    <row r="558" spans="1:32" s="50" customFormat="1" ht="15" x14ac:dyDescent="0.2">
      <c r="A558" s="46"/>
      <c r="B558" s="46"/>
      <c r="C558" s="48"/>
      <c r="D558" s="48"/>
      <c r="E558" s="47"/>
      <c r="F558" s="48"/>
      <c r="G558" s="48"/>
      <c r="H558" s="170" t="str">
        <f>IF(ISBLANK(G558)," ",IF(LOOKUP(G558,MannschaftsNrListe,Mannschaften!B$4:B$53)&lt;&gt;0,LOOKUP(G558,MannschaftsNrListe,Mannschaften!B$4:B$53),""))</f>
        <v xml:space="preserve"> </v>
      </c>
      <c r="I558" s="48"/>
      <c r="J558" s="48"/>
      <c r="K558" s="48"/>
      <c r="L558" s="48"/>
      <c r="M558" s="48"/>
      <c r="N558" s="48"/>
      <c r="O558" s="48"/>
      <c r="P558" s="48"/>
      <c r="Q558" s="48"/>
      <c r="R558" s="48"/>
      <c r="S558" s="48"/>
      <c r="T558" s="48"/>
      <c r="U558" s="48"/>
      <c r="V558" s="48"/>
      <c r="W558" s="48"/>
      <c r="X558" s="48"/>
      <c r="Y558" s="48"/>
      <c r="Z558" s="48"/>
      <c r="AA558" s="49"/>
      <c r="AB558" s="142">
        <f t="shared" si="17"/>
        <v>0</v>
      </c>
      <c r="AC558" s="142">
        <f>IF(NOT(ISBLANK(F558)),LOOKUP(F558,EWKNrListe,Übersicht!D$11:D$26),0)</f>
        <v>0</v>
      </c>
      <c r="AD558" s="142">
        <f>IF(AND(NOT(ISBLANK(G558)),ISNUMBER(H558)),LOOKUP(H558,WKNrListe,Übersicht!I$11:I$26),)</f>
        <v>0</v>
      </c>
      <c r="AE558" s="216" t="str">
        <f t="shared" si="16"/>
        <v/>
      </c>
      <c r="AF558" s="206" t="str">
        <f>IF(OR(ISBLANK(F558),
AND(
ISBLANK(E558),
NOT(ISNUMBER(E558))
)),
"",
IF(
E558&lt;=Schwierigkeitsstufen!J$3,
Schwierigkeitsstufen!K$3,
Schwierigkeitsstufen!K$2
))</f>
        <v/>
      </c>
    </row>
    <row r="559" spans="1:32" s="50" customFormat="1" ht="15" x14ac:dyDescent="0.2">
      <c r="A559" s="46"/>
      <c r="B559" s="46"/>
      <c r="C559" s="48"/>
      <c r="D559" s="48"/>
      <c r="E559" s="47"/>
      <c r="F559" s="48"/>
      <c r="G559" s="48"/>
      <c r="H559" s="170" t="str">
        <f>IF(ISBLANK(G559)," ",IF(LOOKUP(G559,MannschaftsNrListe,Mannschaften!B$4:B$53)&lt;&gt;0,LOOKUP(G559,MannschaftsNrListe,Mannschaften!B$4:B$53),""))</f>
        <v xml:space="preserve"> </v>
      </c>
      <c r="I559" s="48"/>
      <c r="J559" s="48"/>
      <c r="K559" s="48"/>
      <c r="L559" s="48"/>
      <c r="M559" s="48"/>
      <c r="N559" s="48"/>
      <c r="O559" s="48"/>
      <c r="P559" s="48"/>
      <c r="Q559" s="48"/>
      <c r="R559" s="48"/>
      <c r="S559" s="48"/>
      <c r="T559" s="48"/>
      <c r="U559" s="48"/>
      <c r="V559" s="48"/>
      <c r="W559" s="48"/>
      <c r="X559" s="48"/>
      <c r="Y559" s="48"/>
      <c r="Z559" s="48"/>
      <c r="AA559" s="49"/>
      <c r="AB559" s="142">
        <f t="shared" si="17"/>
        <v>0</v>
      </c>
      <c r="AC559" s="142">
        <f>IF(NOT(ISBLANK(F559)),LOOKUP(F559,EWKNrListe,Übersicht!D$11:D$26),0)</f>
        <v>0</v>
      </c>
      <c r="AD559" s="142">
        <f>IF(AND(NOT(ISBLANK(G559)),ISNUMBER(H559)),LOOKUP(H559,WKNrListe,Übersicht!I$11:I$26),)</f>
        <v>0</v>
      </c>
      <c r="AE559" s="216" t="str">
        <f t="shared" si="16"/>
        <v/>
      </c>
      <c r="AF559" s="206" t="str">
        <f>IF(OR(ISBLANK(F559),
AND(
ISBLANK(E559),
NOT(ISNUMBER(E559))
)),
"",
IF(
E559&lt;=Schwierigkeitsstufen!J$3,
Schwierigkeitsstufen!K$3,
Schwierigkeitsstufen!K$2
))</f>
        <v/>
      </c>
    </row>
    <row r="560" spans="1:32" s="50" customFormat="1" ht="15" x14ac:dyDescent="0.2">
      <c r="A560" s="46"/>
      <c r="B560" s="46"/>
      <c r="C560" s="48"/>
      <c r="D560" s="48"/>
      <c r="E560" s="47"/>
      <c r="F560" s="48"/>
      <c r="G560" s="48"/>
      <c r="H560" s="170" t="str">
        <f>IF(ISBLANK(G560)," ",IF(LOOKUP(G560,MannschaftsNrListe,Mannschaften!B$4:B$53)&lt;&gt;0,LOOKUP(G560,MannschaftsNrListe,Mannschaften!B$4:B$53),""))</f>
        <v xml:space="preserve"> </v>
      </c>
      <c r="I560" s="48"/>
      <c r="J560" s="48"/>
      <c r="K560" s="48"/>
      <c r="L560" s="48"/>
      <c r="M560" s="48"/>
      <c r="N560" s="48"/>
      <c r="O560" s="48"/>
      <c r="P560" s="48"/>
      <c r="Q560" s="48"/>
      <c r="R560" s="48"/>
      <c r="S560" s="48"/>
      <c r="T560" s="48"/>
      <c r="U560" s="48"/>
      <c r="V560" s="48"/>
      <c r="W560" s="48"/>
      <c r="X560" s="48"/>
      <c r="Y560" s="48"/>
      <c r="Z560" s="48"/>
      <c r="AA560" s="49"/>
      <c r="AB560" s="142">
        <f t="shared" si="17"/>
        <v>0</v>
      </c>
      <c r="AC560" s="142">
        <f>IF(NOT(ISBLANK(F560)),LOOKUP(F560,EWKNrListe,Übersicht!D$11:D$26),0)</f>
        <v>0</v>
      </c>
      <c r="AD560" s="142">
        <f>IF(AND(NOT(ISBLANK(G560)),ISNUMBER(H560)),LOOKUP(H560,WKNrListe,Übersicht!I$11:I$26),)</f>
        <v>0</v>
      </c>
      <c r="AE560" s="216" t="str">
        <f t="shared" si="16"/>
        <v/>
      </c>
      <c r="AF560" s="206" t="str">
        <f>IF(OR(ISBLANK(F560),
AND(
ISBLANK(E560),
NOT(ISNUMBER(E560))
)),
"",
IF(
E560&lt;=Schwierigkeitsstufen!J$3,
Schwierigkeitsstufen!K$3,
Schwierigkeitsstufen!K$2
))</f>
        <v/>
      </c>
    </row>
    <row r="561" spans="1:32" s="50" customFormat="1" ht="15" x14ac:dyDescent="0.2">
      <c r="A561" s="46"/>
      <c r="B561" s="46"/>
      <c r="C561" s="48"/>
      <c r="D561" s="48"/>
      <c r="E561" s="47"/>
      <c r="F561" s="48"/>
      <c r="G561" s="48"/>
      <c r="H561" s="170" t="str">
        <f>IF(ISBLANK(G561)," ",IF(LOOKUP(G561,MannschaftsNrListe,Mannschaften!B$4:B$53)&lt;&gt;0,LOOKUP(G561,MannschaftsNrListe,Mannschaften!B$4:B$53),""))</f>
        <v xml:space="preserve"> </v>
      </c>
      <c r="I561" s="48"/>
      <c r="J561" s="48"/>
      <c r="K561" s="48"/>
      <c r="L561" s="48"/>
      <c r="M561" s="48"/>
      <c r="N561" s="48"/>
      <c r="O561" s="48"/>
      <c r="P561" s="48"/>
      <c r="Q561" s="48"/>
      <c r="R561" s="48"/>
      <c r="S561" s="48"/>
      <c r="T561" s="48"/>
      <c r="U561" s="48"/>
      <c r="V561" s="48"/>
      <c r="W561" s="48"/>
      <c r="X561" s="48"/>
      <c r="Y561" s="48"/>
      <c r="Z561" s="48"/>
      <c r="AA561" s="49"/>
      <c r="AB561" s="142">
        <f t="shared" si="17"/>
        <v>0</v>
      </c>
      <c r="AC561" s="142">
        <f>IF(NOT(ISBLANK(F561)),LOOKUP(F561,EWKNrListe,Übersicht!D$11:D$26),0)</f>
        <v>0</v>
      </c>
      <c r="AD561" s="142">
        <f>IF(AND(NOT(ISBLANK(G561)),ISNUMBER(H561)),LOOKUP(H561,WKNrListe,Übersicht!I$11:I$26),)</f>
        <v>0</v>
      </c>
      <c r="AE561" s="216" t="str">
        <f t="shared" si="16"/>
        <v/>
      </c>
      <c r="AF561" s="206" t="str">
        <f>IF(OR(ISBLANK(F561),
AND(
ISBLANK(E561),
NOT(ISNUMBER(E561))
)),
"",
IF(
E561&lt;=Schwierigkeitsstufen!J$3,
Schwierigkeitsstufen!K$3,
Schwierigkeitsstufen!K$2
))</f>
        <v/>
      </c>
    </row>
    <row r="562" spans="1:32" s="50" customFormat="1" ht="15" x14ac:dyDescent="0.2">
      <c r="A562" s="46"/>
      <c r="B562" s="46"/>
      <c r="C562" s="48"/>
      <c r="D562" s="48"/>
      <c r="E562" s="47"/>
      <c r="F562" s="48"/>
      <c r="G562" s="48"/>
      <c r="H562" s="170" t="str">
        <f>IF(ISBLANK(G562)," ",IF(LOOKUP(G562,MannschaftsNrListe,Mannschaften!B$4:B$53)&lt;&gt;0,LOOKUP(G562,MannschaftsNrListe,Mannschaften!B$4:B$53),""))</f>
        <v xml:space="preserve"> </v>
      </c>
      <c r="I562" s="48"/>
      <c r="J562" s="48"/>
      <c r="K562" s="48"/>
      <c r="L562" s="48"/>
      <c r="M562" s="48"/>
      <c r="N562" s="48"/>
      <c r="O562" s="48"/>
      <c r="P562" s="48"/>
      <c r="Q562" s="48"/>
      <c r="R562" s="48"/>
      <c r="S562" s="48"/>
      <c r="T562" s="48"/>
      <c r="U562" s="48"/>
      <c r="V562" s="48"/>
      <c r="W562" s="48"/>
      <c r="X562" s="48"/>
      <c r="Y562" s="48"/>
      <c r="Z562" s="48"/>
      <c r="AA562" s="49"/>
      <c r="AB562" s="142">
        <f t="shared" si="17"/>
        <v>0</v>
      </c>
      <c r="AC562" s="142">
        <f>IF(NOT(ISBLANK(F562)),LOOKUP(F562,EWKNrListe,Übersicht!D$11:D$26),0)</f>
        <v>0</v>
      </c>
      <c r="AD562" s="142">
        <f>IF(AND(NOT(ISBLANK(G562)),ISNUMBER(H562)),LOOKUP(H562,WKNrListe,Übersicht!I$11:I$26),)</f>
        <v>0</v>
      </c>
      <c r="AE562" s="216" t="str">
        <f t="shared" si="16"/>
        <v/>
      </c>
      <c r="AF562" s="206" t="str">
        <f>IF(OR(ISBLANK(F562),
AND(
ISBLANK(E562),
NOT(ISNUMBER(E562))
)),
"",
IF(
E562&lt;=Schwierigkeitsstufen!J$3,
Schwierigkeitsstufen!K$3,
Schwierigkeitsstufen!K$2
))</f>
        <v/>
      </c>
    </row>
    <row r="563" spans="1:32" s="50" customFormat="1" ht="15" x14ac:dyDescent="0.2">
      <c r="A563" s="46"/>
      <c r="B563" s="46"/>
      <c r="C563" s="48"/>
      <c r="D563" s="48"/>
      <c r="E563" s="47"/>
      <c r="F563" s="48"/>
      <c r="G563" s="48"/>
      <c r="H563" s="170" t="str">
        <f>IF(ISBLANK(G563)," ",IF(LOOKUP(G563,MannschaftsNrListe,Mannschaften!B$4:B$53)&lt;&gt;0,LOOKUP(G563,MannschaftsNrListe,Mannschaften!B$4:B$53),""))</f>
        <v xml:space="preserve"> </v>
      </c>
      <c r="I563" s="48"/>
      <c r="J563" s="48"/>
      <c r="K563" s="48"/>
      <c r="L563" s="48"/>
      <c r="M563" s="48"/>
      <c r="N563" s="48"/>
      <c r="O563" s="48"/>
      <c r="P563" s="48"/>
      <c r="Q563" s="48"/>
      <c r="R563" s="48"/>
      <c r="S563" s="48"/>
      <c r="T563" s="48"/>
      <c r="U563" s="48"/>
      <c r="V563" s="48"/>
      <c r="W563" s="48"/>
      <c r="X563" s="48"/>
      <c r="Y563" s="48"/>
      <c r="Z563" s="48"/>
      <c r="AA563" s="49"/>
      <c r="AB563" s="142">
        <f t="shared" si="17"/>
        <v>0</v>
      </c>
      <c r="AC563" s="142">
        <f>IF(NOT(ISBLANK(F563)),LOOKUP(F563,EWKNrListe,Übersicht!D$11:D$26),0)</f>
        <v>0</v>
      </c>
      <c r="AD563" s="142">
        <f>IF(AND(NOT(ISBLANK(G563)),ISNUMBER(H563)),LOOKUP(H563,WKNrListe,Übersicht!I$11:I$26),)</f>
        <v>0</v>
      </c>
      <c r="AE563" s="216" t="str">
        <f t="shared" si="16"/>
        <v/>
      </c>
      <c r="AF563" s="206" t="str">
        <f>IF(OR(ISBLANK(F563),
AND(
ISBLANK(E563),
NOT(ISNUMBER(E563))
)),
"",
IF(
E563&lt;=Schwierigkeitsstufen!J$3,
Schwierigkeitsstufen!K$3,
Schwierigkeitsstufen!K$2
))</f>
        <v/>
      </c>
    </row>
    <row r="564" spans="1:32" s="50" customFormat="1" ht="15" x14ac:dyDescent="0.2">
      <c r="A564" s="46"/>
      <c r="B564" s="46"/>
      <c r="C564" s="48"/>
      <c r="D564" s="48"/>
      <c r="E564" s="47"/>
      <c r="F564" s="48"/>
      <c r="G564" s="48"/>
      <c r="H564" s="170" t="str">
        <f>IF(ISBLANK(G564)," ",IF(LOOKUP(G564,MannschaftsNrListe,Mannschaften!B$4:B$53)&lt;&gt;0,LOOKUP(G564,MannschaftsNrListe,Mannschaften!B$4:B$53),""))</f>
        <v xml:space="preserve"> </v>
      </c>
      <c r="I564" s="48"/>
      <c r="J564" s="48"/>
      <c r="K564" s="48"/>
      <c r="L564" s="48"/>
      <c r="M564" s="48"/>
      <c r="N564" s="48"/>
      <c r="O564" s="48"/>
      <c r="P564" s="48"/>
      <c r="Q564" s="48"/>
      <c r="R564" s="48"/>
      <c r="S564" s="48"/>
      <c r="T564" s="48"/>
      <c r="U564" s="48"/>
      <c r="V564" s="48"/>
      <c r="W564" s="48"/>
      <c r="X564" s="48"/>
      <c r="Y564" s="48"/>
      <c r="Z564" s="48"/>
      <c r="AA564" s="49"/>
      <c r="AB564" s="142">
        <f t="shared" si="17"/>
        <v>0</v>
      </c>
      <c r="AC564" s="142">
        <f>IF(NOT(ISBLANK(F564)),LOOKUP(F564,EWKNrListe,Übersicht!D$11:D$26),0)</f>
        <v>0</v>
      </c>
      <c r="AD564" s="142">
        <f>IF(AND(NOT(ISBLANK(G564)),ISNUMBER(H564)),LOOKUP(H564,WKNrListe,Übersicht!I$11:I$26),)</f>
        <v>0</v>
      </c>
      <c r="AE564" s="216" t="str">
        <f t="shared" si="16"/>
        <v/>
      </c>
      <c r="AF564" s="206" t="str">
        <f>IF(OR(ISBLANK(F564),
AND(
ISBLANK(E564),
NOT(ISNUMBER(E564))
)),
"",
IF(
E564&lt;=Schwierigkeitsstufen!J$3,
Schwierigkeitsstufen!K$3,
Schwierigkeitsstufen!K$2
))</f>
        <v/>
      </c>
    </row>
    <row r="565" spans="1:32" s="50" customFormat="1" ht="15" x14ac:dyDescent="0.2">
      <c r="A565" s="46"/>
      <c r="B565" s="46"/>
      <c r="C565" s="48"/>
      <c r="D565" s="48"/>
      <c r="E565" s="47"/>
      <c r="F565" s="48"/>
      <c r="G565" s="48"/>
      <c r="H565" s="170" t="str">
        <f>IF(ISBLANK(G565)," ",IF(LOOKUP(G565,MannschaftsNrListe,Mannschaften!B$4:B$53)&lt;&gt;0,LOOKUP(G565,MannschaftsNrListe,Mannschaften!B$4:B$53),""))</f>
        <v xml:space="preserve"> </v>
      </c>
      <c r="I565" s="48"/>
      <c r="J565" s="48"/>
      <c r="K565" s="48"/>
      <c r="L565" s="48"/>
      <c r="M565" s="48"/>
      <c r="N565" s="48"/>
      <c r="O565" s="48"/>
      <c r="P565" s="48"/>
      <c r="Q565" s="48"/>
      <c r="R565" s="48"/>
      <c r="S565" s="48"/>
      <c r="T565" s="48"/>
      <c r="U565" s="48"/>
      <c r="V565" s="48"/>
      <c r="W565" s="48"/>
      <c r="X565" s="48"/>
      <c r="Y565" s="48"/>
      <c r="Z565" s="48"/>
      <c r="AA565" s="49"/>
      <c r="AB565" s="142">
        <f t="shared" si="17"/>
        <v>0</v>
      </c>
      <c r="AC565" s="142">
        <f>IF(NOT(ISBLANK(F565)),LOOKUP(F565,EWKNrListe,Übersicht!D$11:D$26),0)</f>
        <v>0</v>
      </c>
      <c r="AD565" s="142">
        <f>IF(AND(NOT(ISBLANK(G565)),ISNUMBER(H565)),LOOKUP(H565,WKNrListe,Übersicht!I$11:I$26),)</f>
        <v>0</v>
      </c>
      <c r="AE565" s="216" t="str">
        <f t="shared" si="16"/>
        <v/>
      </c>
      <c r="AF565" s="206" t="str">
        <f>IF(OR(ISBLANK(F565),
AND(
ISBLANK(E565),
NOT(ISNUMBER(E565))
)),
"",
IF(
E565&lt;=Schwierigkeitsstufen!J$3,
Schwierigkeitsstufen!K$3,
Schwierigkeitsstufen!K$2
))</f>
        <v/>
      </c>
    </row>
    <row r="566" spans="1:32" s="50" customFormat="1" ht="15" x14ac:dyDescent="0.2">
      <c r="A566" s="46"/>
      <c r="B566" s="46"/>
      <c r="C566" s="48"/>
      <c r="D566" s="48"/>
      <c r="E566" s="47"/>
      <c r="F566" s="48"/>
      <c r="G566" s="48"/>
      <c r="H566" s="170" t="str">
        <f>IF(ISBLANK(G566)," ",IF(LOOKUP(G566,MannschaftsNrListe,Mannschaften!B$4:B$53)&lt;&gt;0,LOOKUP(G566,MannschaftsNrListe,Mannschaften!B$4:B$53),""))</f>
        <v xml:space="preserve"> </v>
      </c>
      <c r="I566" s="48"/>
      <c r="J566" s="48"/>
      <c r="K566" s="48"/>
      <c r="L566" s="48"/>
      <c r="M566" s="48"/>
      <c r="N566" s="48"/>
      <c r="O566" s="48"/>
      <c r="P566" s="48"/>
      <c r="Q566" s="48"/>
      <c r="R566" s="48"/>
      <c r="S566" s="48"/>
      <c r="T566" s="48"/>
      <c r="U566" s="48"/>
      <c r="V566" s="48"/>
      <c r="W566" s="48"/>
      <c r="X566" s="48"/>
      <c r="Y566" s="48"/>
      <c r="Z566" s="48"/>
      <c r="AA566" s="49"/>
      <c r="AB566" s="142">
        <f t="shared" si="17"/>
        <v>0</v>
      </c>
      <c r="AC566" s="142">
        <f>IF(NOT(ISBLANK(F566)),LOOKUP(F566,EWKNrListe,Übersicht!D$11:D$26),0)</f>
        <v>0</v>
      </c>
      <c r="AD566" s="142">
        <f>IF(AND(NOT(ISBLANK(G566)),ISNUMBER(H566)),LOOKUP(H566,WKNrListe,Übersicht!I$11:I$26),)</f>
        <v>0</v>
      </c>
      <c r="AE566" s="216" t="str">
        <f t="shared" si="16"/>
        <v/>
      </c>
      <c r="AF566" s="206" t="str">
        <f>IF(OR(ISBLANK(F566),
AND(
ISBLANK(E566),
NOT(ISNUMBER(E566))
)),
"",
IF(
E566&lt;=Schwierigkeitsstufen!J$3,
Schwierigkeitsstufen!K$3,
Schwierigkeitsstufen!K$2
))</f>
        <v/>
      </c>
    </row>
    <row r="567" spans="1:32" s="50" customFormat="1" ht="15" x14ac:dyDescent="0.2">
      <c r="A567" s="46"/>
      <c r="B567" s="46"/>
      <c r="C567" s="48"/>
      <c r="D567" s="48"/>
      <c r="E567" s="47"/>
      <c r="F567" s="48"/>
      <c r="G567" s="48"/>
      <c r="H567" s="170" t="str">
        <f>IF(ISBLANK(G567)," ",IF(LOOKUP(G567,MannschaftsNrListe,Mannschaften!B$4:B$53)&lt;&gt;0,LOOKUP(G567,MannschaftsNrListe,Mannschaften!B$4:B$53),""))</f>
        <v xml:space="preserve"> </v>
      </c>
      <c r="I567" s="48"/>
      <c r="J567" s="48"/>
      <c r="K567" s="48"/>
      <c r="L567" s="48"/>
      <c r="M567" s="48"/>
      <c r="N567" s="48"/>
      <c r="O567" s="48"/>
      <c r="P567" s="48"/>
      <c r="Q567" s="48"/>
      <c r="R567" s="48"/>
      <c r="S567" s="48"/>
      <c r="T567" s="48"/>
      <c r="U567" s="48"/>
      <c r="V567" s="48"/>
      <c r="W567" s="48"/>
      <c r="X567" s="48"/>
      <c r="Y567" s="48"/>
      <c r="Z567" s="48"/>
      <c r="AA567" s="49"/>
      <c r="AB567" s="142">
        <f t="shared" si="17"/>
        <v>0</v>
      </c>
      <c r="AC567" s="142">
        <f>IF(NOT(ISBLANK(F567)),LOOKUP(F567,EWKNrListe,Übersicht!D$11:D$26),0)</f>
        <v>0</v>
      </c>
      <c r="AD567" s="142">
        <f>IF(AND(NOT(ISBLANK(G567)),ISNUMBER(H567)),LOOKUP(H567,WKNrListe,Übersicht!I$11:I$26),)</f>
        <v>0</v>
      </c>
      <c r="AE567" s="216" t="str">
        <f t="shared" si="16"/>
        <v/>
      </c>
      <c r="AF567" s="206" t="str">
        <f>IF(OR(ISBLANK(F567),
AND(
ISBLANK(E567),
NOT(ISNUMBER(E567))
)),
"",
IF(
E567&lt;=Schwierigkeitsstufen!J$3,
Schwierigkeitsstufen!K$3,
Schwierigkeitsstufen!K$2
))</f>
        <v/>
      </c>
    </row>
    <row r="568" spans="1:32" s="50" customFormat="1" ht="15" x14ac:dyDescent="0.2">
      <c r="A568" s="46"/>
      <c r="B568" s="46"/>
      <c r="C568" s="48"/>
      <c r="D568" s="48"/>
      <c r="E568" s="47"/>
      <c r="F568" s="48"/>
      <c r="G568" s="48"/>
      <c r="H568" s="170" t="str">
        <f>IF(ISBLANK(G568)," ",IF(LOOKUP(G568,MannschaftsNrListe,Mannschaften!B$4:B$53)&lt;&gt;0,LOOKUP(G568,MannschaftsNrListe,Mannschaften!B$4:B$53),""))</f>
        <v xml:space="preserve"> </v>
      </c>
      <c r="I568" s="48"/>
      <c r="J568" s="48"/>
      <c r="K568" s="48"/>
      <c r="L568" s="48"/>
      <c r="M568" s="48"/>
      <c r="N568" s="48"/>
      <c r="O568" s="48"/>
      <c r="P568" s="48"/>
      <c r="Q568" s="48"/>
      <c r="R568" s="48"/>
      <c r="S568" s="48"/>
      <c r="T568" s="48"/>
      <c r="U568" s="48"/>
      <c r="V568" s="48"/>
      <c r="W568" s="48"/>
      <c r="X568" s="48"/>
      <c r="Y568" s="48"/>
      <c r="Z568" s="48"/>
      <c r="AA568" s="49"/>
      <c r="AB568" s="142">
        <f t="shared" si="17"/>
        <v>0</v>
      </c>
      <c r="AC568" s="142">
        <f>IF(NOT(ISBLANK(F568)),LOOKUP(F568,EWKNrListe,Übersicht!D$11:D$26),0)</f>
        <v>0</v>
      </c>
      <c r="AD568" s="142">
        <f>IF(AND(NOT(ISBLANK(G568)),ISNUMBER(H568)),LOOKUP(H568,WKNrListe,Übersicht!I$11:I$26),)</f>
        <v>0</v>
      </c>
      <c r="AE568" s="216" t="str">
        <f t="shared" si="16"/>
        <v/>
      </c>
      <c r="AF568" s="206" t="str">
        <f>IF(OR(ISBLANK(F568),
AND(
ISBLANK(E568),
NOT(ISNUMBER(E568))
)),
"",
IF(
E568&lt;=Schwierigkeitsstufen!J$3,
Schwierigkeitsstufen!K$3,
Schwierigkeitsstufen!K$2
))</f>
        <v/>
      </c>
    </row>
    <row r="569" spans="1:32" s="50" customFormat="1" ht="15" x14ac:dyDescent="0.2">
      <c r="A569" s="46"/>
      <c r="B569" s="46"/>
      <c r="C569" s="48"/>
      <c r="D569" s="48"/>
      <c r="E569" s="47"/>
      <c r="F569" s="48"/>
      <c r="G569" s="48"/>
      <c r="H569" s="170" t="str">
        <f>IF(ISBLANK(G569)," ",IF(LOOKUP(G569,MannschaftsNrListe,Mannschaften!B$4:B$53)&lt;&gt;0,LOOKUP(G569,MannschaftsNrListe,Mannschaften!B$4:B$53),""))</f>
        <v xml:space="preserve"> </v>
      </c>
      <c r="I569" s="48"/>
      <c r="J569" s="48"/>
      <c r="K569" s="48"/>
      <c r="L569" s="48"/>
      <c r="M569" s="48"/>
      <c r="N569" s="48"/>
      <c r="O569" s="48"/>
      <c r="P569" s="48"/>
      <c r="Q569" s="48"/>
      <c r="R569" s="48"/>
      <c r="S569" s="48"/>
      <c r="T569" s="48"/>
      <c r="U569" s="48"/>
      <c r="V569" s="48"/>
      <c r="W569" s="48"/>
      <c r="X569" s="48"/>
      <c r="Y569" s="48"/>
      <c r="Z569" s="48"/>
      <c r="AA569" s="49"/>
      <c r="AB569" s="142">
        <f t="shared" si="17"/>
        <v>0</v>
      </c>
      <c r="AC569" s="142">
        <f>IF(NOT(ISBLANK(F569)),LOOKUP(F569,EWKNrListe,Übersicht!D$11:D$26),0)</f>
        <v>0</v>
      </c>
      <c r="AD569" s="142">
        <f>IF(AND(NOT(ISBLANK(G569)),ISNUMBER(H569)),LOOKUP(H569,WKNrListe,Übersicht!I$11:I$26),)</f>
        <v>0</v>
      </c>
      <c r="AE569" s="216" t="str">
        <f t="shared" si="16"/>
        <v/>
      </c>
      <c r="AF569" s="206" t="str">
        <f>IF(OR(ISBLANK(F569),
AND(
ISBLANK(E569),
NOT(ISNUMBER(E569))
)),
"",
IF(
E569&lt;=Schwierigkeitsstufen!J$3,
Schwierigkeitsstufen!K$3,
Schwierigkeitsstufen!K$2
))</f>
        <v/>
      </c>
    </row>
    <row r="570" spans="1:32" s="50" customFormat="1" ht="15" x14ac:dyDescent="0.2">
      <c r="A570" s="46"/>
      <c r="B570" s="46"/>
      <c r="C570" s="48"/>
      <c r="D570" s="48"/>
      <c r="E570" s="47"/>
      <c r="F570" s="48"/>
      <c r="G570" s="48"/>
      <c r="H570" s="170" t="str">
        <f>IF(ISBLANK(G570)," ",IF(LOOKUP(G570,MannschaftsNrListe,Mannschaften!B$4:B$53)&lt;&gt;0,LOOKUP(G570,MannschaftsNrListe,Mannschaften!B$4:B$53),""))</f>
        <v xml:space="preserve"> </v>
      </c>
      <c r="I570" s="48"/>
      <c r="J570" s="48"/>
      <c r="K570" s="48"/>
      <c r="L570" s="48"/>
      <c r="M570" s="48"/>
      <c r="N570" s="48"/>
      <c r="O570" s="48"/>
      <c r="P570" s="48"/>
      <c r="Q570" s="48"/>
      <c r="R570" s="48"/>
      <c r="S570" s="48"/>
      <c r="T570" s="48"/>
      <c r="U570" s="48"/>
      <c r="V570" s="48"/>
      <c r="W570" s="48"/>
      <c r="X570" s="48"/>
      <c r="Y570" s="48"/>
      <c r="Z570" s="48"/>
      <c r="AA570" s="49"/>
      <c r="AB570" s="142">
        <f t="shared" si="17"/>
        <v>0</v>
      </c>
      <c r="AC570" s="142">
        <f>IF(NOT(ISBLANK(F570)),LOOKUP(F570,EWKNrListe,Übersicht!D$11:D$26),0)</f>
        <v>0</v>
      </c>
      <c r="AD570" s="142">
        <f>IF(AND(NOT(ISBLANK(G570)),ISNUMBER(H570)),LOOKUP(H570,WKNrListe,Übersicht!I$11:I$26),)</f>
        <v>0</v>
      </c>
      <c r="AE570" s="216" t="str">
        <f t="shared" si="16"/>
        <v/>
      </c>
      <c r="AF570" s="206" t="str">
        <f>IF(OR(ISBLANK(F570),
AND(
ISBLANK(E570),
NOT(ISNUMBER(E570))
)),
"",
IF(
E570&lt;=Schwierigkeitsstufen!J$3,
Schwierigkeitsstufen!K$3,
Schwierigkeitsstufen!K$2
))</f>
        <v/>
      </c>
    </row>
    <row r="571" spans="1:32" s="50" customFormat="1" ht="15" x14ac:dyDescent="0.2">
      <c r="A571" s="46"/>
      <c r="B571" s="46"/>
      <c r="C571" s="48"/>
      <c r="D571" s="48"/>
      <c r="E571" s="47"/>
      <c r="F571" s="48"/>
      <c r="G571" s="48"/>
      <c r="H571" s="170" t="str">
        <f>IF(ISBLANK(G571)," ",IF(LOOKUP(G571,MannschaftsNrListe,Mannschaften!B$4:B$53)&lt;&gt;0,LOOKUP(G571,MannschaftsNrListe,Mannschaften!B$4:B$53),""))</f>
        <v xml:space="preserve"> </v>
      </c>
      <c r="I571" s="48"/>
      <c r="J571" s="48"/>
      <c r="K571" s="48"/>
      <c r="L571" s="48"/>
      <c r="M571" s="48"/>
      <c r="N571" s="48"/>
      <c r="O571" s="48"/>
      <c r="P571" s="48"/>
      <c r="Q571" s="48"/>
      <c r="R571" s="48"/>
      <c r="S571" s="48"/>
      <c r="T571" s="48"/>
      <c r="U571" s="48"/>
      <c r="V571" s="48"/>
      <c r="W571" s="48"/>
      <c r="X571" s="48"/>
      <c r="Y571" s="48"/>
      <c r="Z571" s="48"/>
      <c r="AA571" s="49"/>
      <c r="AB571" s="142">
        <f t="shared" si="17"/>
        <v>0</v>
      </c>
      <c r="AC571" s="142">
        <f>IF(NOT(ISBLANK(F571)),LOOKUP(F571,EWKNrListe,Übersicht!D$11:D$26),0)</f>
        <v>0</v>
      </c>
      <c r="AD571" s="142">
        <f>IF(AND(NOT(ISBLANK(G571)),ISNUMBER(H571)),LOOKUP(H571,WKNrListe,Übersicht!I$11:I$26),)</f>
        <v>0</v>
      </c>
      <c r="AE571" s="216" t="str">
        <f t="shared" si="16"/>
        <v/>
      </c>
      <c r="AF571" s="206" t="str">
        <f>IF(OR(ISBLANK(F571),
AND(
ISBLANK(E571),
NOT(ISNUMBER(E571))
)),
"",
IF(
E571&lt;=Schwierigkeitsstufen!J$3,
Schwierigkeitsstufen!K$3,
Schwierigkeitsstufen!K$2
))</f>
        <v/>
      </c>
    </row>
    <row r="572" spans="1:32" s="50" customFormat="1" ht="15" x14ac:dyDescent="0.2">
      <c r="A572" s="46"/>
      <c r="B572" s="46"/>
      <c r="C572" s="48"/>
      <c r="D572" s="48"/>
      <c r="E572" s="47"/>
      <c r="F572" s="48"/>
      <c r="G572" s="48"/>
      <c r="H572" s="170" t="str">
        <f>IF(ISBLANK(G572)," ",IF(LOOKUP(G572,MannschaftsNrListe,Mannschaften!B$4:B$53)&lt;&gt;0,LOOKUP(G572,MannschaftsNrListe,Mannschaften!B$4:B$53),""))</f>
        <v xml:space="preserve"> </v>
      </c>
      <c r="I572" s="48"/>
      <c r="J572" s="48"/>
      <c r="K572" s="48"/>
      <c r="L572" s="48"/>
      <c r="M572" s="48"/>
      <c r="N572" s="48"/>
      <c r="O572" s="48"/>
      <c r="P572" s="48"/>
      <c r="Q572" s="48"/>
      <c r="R572" s="48"/>
      <c r="S572" s="48"/>
      <c r="T572" s="48"/>
      <c r="U572" s="48"/>
      <c r="V572" s="48"/>
      <c r="W572" s="48"/>
      <c r="X572" s="48"/>
      <c r="Y572" s="48"/>
      <c r="Z572" s="48"/>
      <c r="AA572" s="49"/>
      <c r="AB572" s="142">
        <f t="shared" si="17"/>
        <v>0</v>
      </c>
      <c r="AC572" s="142">
        <f>IF(NOT(ISBLANK(F572)),LOOKUP(F572,EWKNrListe,Übersicht!D$11:D$26),0)</f>
        <v>0</v>
      </c>
      <c r="AD572" s="142">
        <f>IF(AND(NOT(ISBLANK(G572)),ISNUMBER(H572)),LOOKUP(H572,WKNrListe,Übersicht!I$11:I$26),)</f>
        <v>0</v>
      </c>
      <c r="AE572" s="216" t="str">
        <f t="shared" si="16"/>
        <v/>
      </c>
      <c r="AF572" s="206" t="str">
        <f>IF(OR(ISBLANK(F572),
AND(
ISBLANK(E572),
NOT(ISNUMBER(E572))
)),
"",
IF(
E572&lt;=Schwierigkeitsstufen!J$3,
Schwierigkeitsstufen!K$3,
Schwierigkeitsstufen!K$2
))</f>
        <v/>
      </c>
    </row>
    <row r="573" spans="1:32" s="50" customFormat="1" ht="15" x14ac:dyDescent="0.2">
      <c r="A573" s="46"/>
      <c r="B573" s="46"/>
      <c r="C573" s="48"/>
      <c r="D573" s="48"/>
      <c r="E573" s="47"/>
      <c r="F573" s="48"/>
      <c r="G573" s="48"/>
      <c r="H573" s="170" t="str">
        <f>IF(ISBLANK(G573)," ",IF(LOOKUP(G573,MannschaftsNrListe,Mannschaften!B$4:B$53)&lt;&gt;0,LOOKUP(G573,MannschaftsNrListe,Mannschaften!B$4:B$53),""))</f>
        <v xml:space="preserve"> </v>
      </c>
      <c r="I573" s="48"/>
      <c r="J573" s="48"/>
      <c r="K573" s="48"/>
      <c r="L573" s="48"/>
      <c r="M573" s="48"/>
      <c r="N573" s="48"/>
      <c r="O573" s="48"/>
      <c r="P573" s="48"/>
      <c r="Q573" s="48"/>
      <c r="R573" s="48"/>
      <c r="S573" s="48"/>
      <c r="T573" s="48"/>
      <c r="U573" s="48"/>
      <c r="V573" s="48"/>
      <c r="W573" s="48"/>
      <c r="X573" s="48"/>
      <c r="Y573" s="48"/>
      <c r="Z573" s="48"/>
      <c r="AA573" s="49"/>
      <c r="AB573" s="142">
        <f t="shared" si="17"/>
        <v>0</v>
      </c>
      <c r="AC573" s="142">
        <f>IF(NOT(ISBLANK(F573)),LOOKUP(F573,EWKNrListe,Übersicht!D$11:D$26),0)</f>
        <v>0</v>
      </c>
      <c r="AD573" s="142">
        <f>IF(AND(NOT(ISBLANK(G573)),ISNUMBER(H573)),LOOKUP(H573,WKNrListe,Übersicht!I$11:I$26),)</f>
        <v>0</v>
      </c>
      <c r="AE573" s="216" t="str">
        <f t="shared" si="16"/>
        <v/>
      </c>
      <c r="AF573" s="206" t="str">
        <f>IF(OR(ISBLANK(F573),
AND(
ISBLANK(E573),
NOT(ISNUMBER(E573))
)),
"",
IF(
E573&lt;=Schwierigkeitsstufen!J$3,
Schwierigkeitsstufen!K$3,
Schwierigkeitsstufen!K$2
))</f>
        <v/>
      </c>
    </row>
    <row r="574" spans="1:32" s="50" customFormat="1" ht="15" x14ac:dyDescent="0.2">
      <c r="A574" s="46"/>
      <c r="B574" s="46"/>
      <c r="C574" s="48"/>
      <c r="D574" s="48"/>
      <c r="E574" s="47"/>
      <c r="F574" s="48"/>
      <c r="G574" s="48"/>
      <c r="H574" s="170" t="str">
        <f>IF(ISBLANK(G574)," ",IF(LOOKUP(G574,MannschaftsNrListe,Mannschaften!B$4:B$53)&lt;&gt;0,LOOKUP(G574,MannschaftsNrListe,Mannschaften!B$4:B$53),""))</f>
        <v xml:space="preserve"> </v>
      </c>
      <c r="I574" s="48"/>
      <c r="J574" s="48"/>
      <c r="K574" s="48"/>
      <c r="L574" s="48"/>
      <c r="M574" s="48"/>
      <c r="N574" s="48"/>
      <c r="O574" s="48"/>
      <c r="P574" s="48"/>
      <c r="Q574" s="48"/>
      <c r="R574" s="48"/>
      <c r="S574" s="48"/>
      <c r="T574" s="48"/>
      <c r="U574" s="48"/>
      <c r="V574" s="48"/>
      <c r="W574" s="48"/>
      <c r="X574" s="48"/>
      <c r="Y574" s="48"/>
      <c r="Z574" s="48"/>
      <c r="AA574" s="49"/>
      <c r="AB574" s="142">
        <f t="shared" si="17"/>
        <v>0</v>
      </c>
      <c r="AC574" s="142">
        <f>IF(NOT(ISBLANK(F574)),LOOKUP(F574,EWKNrListe,Übersicht!D$11:D$26),0)</f>
        <v>0</v>
      </c>
      <c r="AD574" s="142">
        <f>IF(AND(NOT(ISBLANK(G574)),ISNUMBER(H574)),LOOKUP(H574,WKNrListe,Übersicht!I$11:I$26),)</f>
        <v>0</v>
      </c>
      <c r="AE574" s="216" t="str">
        <f t="shared" si="16"/>
        <v/>
      </c>
      <c r="AF574" s="206" t="str">
        <f>IF(OR(ISBLANK(F574),
AND(
ISBLANK(E574),
NOT(ISNUMBER(E574))
)),
"",
IF(
E574&lt;=Schwierigkeitsstufen!J$3,
Schwierigkeitsstufen!K$3,
Schwierigkeitsstufen!K$2
))</f>
        <v/>
      </c>
    </row>
    <row r="575" spans="1:32" s="50" customFormat="1" ht="15" x14ac:dyDescent="0.2">
      <c r="A575" s="46"/>
      <c r="B575" s="46"/>
      <c r="C575" s="48"/>
      <c r="D575" s="48"/>
      <c r="E575" s="47"/>
      <c r="F575" s="48"/>
      <c r="G575" s="48"/>
      <c r="H575" s="170" t="str">
        <f>IF(ISBLANK(G575)," ",IF(LOOKUP(G575,MannschaftsNrListe,Mannschaften!B$4:B$53)&lt;&gt;0,LOOKUP(G575,MannschaftsNrListe,Mannschaften!B$4:B$53),""))</f>
        <v xml:space="preserve"> </v>
      </c>
      <c r="I575" s="48"/>
      <c r="J575" s="48"/>
      <c r="K575" s="48"/>
      <c r="L575" s="48"/>
      <c r="M575" s="48"/>
      <c r="N575" s="48"/>
      <c r="O575" s="48"/>
      <c r="P575" s="48"/>
      <c r="Q575" s="48"/>
      <c r="R575" s="48"/>
      <c r="S575" s="48"/>
      <c r="T575" s="48"/>
      <c r="U575" s="48"/>
      <c r="V575" s="48"/>
      <c r="W575" s="48"/>
      <c r="X575" s="48"/>
      <c r="Y575" s="48"/>
      <c r="Z575" s="48"/>
      <c r="AA575" s="49"/>
      <c r="AB575" s="142">
        <f t="shared" si="17"/>
        <v>0</v>
      </c>
      <c r="AC575" s="142">
        <f>IF(NOT(ISBLANK(F575)),LOOKUP(F575,EWKNrListe,Übersicht!D$11:D$26),0)</f>
        <v>0</v>
      </c>
      <c r="AD575" s="142">
        <f>IF(AND(NOT(ISBLANK(G575)),ISNUMBER(H575)),LOOKUP(H575,WKNrListe,Übersicht!I$11:I$26),)</f>
        <v>0</v>
      </c>
      <c r="AE575" s="216" t="str">
        <f t="shared" si="16"/>
        <v/>
      </c>
      <c r="AF575" s="206" t="str">
        <f>IF(OR(ISBLANK(F575),
AND(
ISBLANK(E575),
NOT(ISNUMBER(E575))
)),
"",
IF(
E575&lt;=Schwierigkeitsstufen!J$3,
Schwierigkeitsstufen!K$3,
Schwierigkeitsstufen!K$2
))</f>
        <v/>
      </c>
    </row>
    <row r="576" spans="1:32" s="50" customFormat="1" ht="15" x14ac:dyDescent="0.2">
      <c r="A576" s="46"/>
      <c r="B576" s="46"/>
      <c r="C576" s="48"/>
      <c r="D576" s="48"/>
      <c r="E576" s="47"/>
      <c r="F576" s="48"/>
      <c r="G576" s="48"/>
      <c r="H576" s="170" t="str">
        <f>IF(ISBLANK(G576)," ",IF(LOOKUP(G576,MannschaftsNrListe,Mannschaften!B$4:B$53)&lt;&gt;0,LOOKUP(G576,MannschaftsNrListe,Mannschaften!B$4:B$53),""))</f>
        <v xml:space="preserve"> </v>
      </c>
      <c r="I576" s="48"/>
      <c r="J576" s="48"/>
      <c r="K576" s="48"/>
      <c r="L576" s="48"/>
      <c r="M576" s="48"/>
      <c r="N576" s="48"/>
      <c r="O576" s="48"/>
      <c r="P576" s="48"/>
      <c r="Q576" s="48"/>
      <c r="R576" s="48"/>
      <c r="S576" s="48"/>
      <c r="T576" s="48"/>
      <c r="U576" s="48"/>
      <c r="V576" s="48"/>
      <c r="W576" s="48"/>
      <c r="X576" s="48"/>
      <c r="Y576" s="48"/>
      <c r="Z576" s="48"/>
      <c r="AA576" s="49"/>
      <c r="AB576" s="142">
        <f t="shared" si="17"/>
        <v>0</v>
      </c>
      <c r="AC576" s="142">
        <f>IF(NOT(ISBLANK(F576)),LOOKUP(F576,EWKNrListe,Übersicht!D$11:D$26),0)</f>
        <v>0</v>
      </c>
      <c r="AD576" s="142">
        <f>IF(AND(NOT(ISBLANK(G576)),ISNUMBER(H576)),LOOKUP(H576,WKNrListe,Übersicht!I$11:I$26),)</f>
        <v>0</v>
      </c>
      <c r="AE576" s="216" t="str">
        <f t="shared" si="16"/>
        <v/>
      </c>
      <c r="AF576" s="206" t="str">
        <f>IF(OR(ISBLANK(F576),
AND(
ISBLANK(E576),
NOT(ISNUMBER(E576))
)),
"",
IF(
E576&lt;=Schwierigkeitsstufen!J$3,
Schwierigkeitsstufen!K$3,
Schwierigkeitsstufen!K$2
))</f>
        <v/>
      </c>
    </row>
    <row r="577" spans="1:32" s="50" customFormat="1" ht="15" x14ac:dyDescent="0.2">
      <c r="A577" s="46"/>
      <c r="B577" s="46"/>
      <c r="C577" s="48"/>
      <c r="D577" s="48"/>
      <c r="E577" s="47"/>
      <c r="F577" s="48"/>
      <c r="G577" s="48"/>
      <c r="H577" s="170" t="str">
        <f>IF(ISBLANK(G577)," ",IF(LOOKUP(G577,MannschaftsNrListe,Mannschaften!B$4:B$53)&lt;&gt;0,LOOKUP(G577,MannschaftsNrListe,Mannschaften!B$4:B$53),""))</f>
        <v xml:space="preserve"> </v>
      </c>
      <c r="I577" s="48"/>
      <c r="J577" s="48"/>
      <c r="K577" s="48"/>
      <c r="L577" s="48"/>
      <c r="M577" s="48"/>
      <c r="N577" s="48"/>
      <c r="O577" s="48"/>
      <c r="P577" s="48"/>
      <c r="Q577" s="48"/>
      <c r="R577" s="48"/>
      <c r="S577" s="48"/>
      <c r="T577" s="48"/>
      <c r="U577" s="48"/>
      <c r="V577" s="48"/>
      <c r="W577" s="48"/>
      <c r="X577" s="48"/>
      <c r="Y577" s="48"/>
      <c r="Z577" s="48"/>
      <c r="AA577" s="49"/>
      <c r="AB577" s="142">
        <f t="shared" si="17"/>
        <v>0</v>
      </c>
      <c r="AC577" s="142">
        <f>IF(NOT(ISBLANK(F577)),LOOKUP(F577,EWKNrListe,Übersicht!D$11:D$26),0)</f>
        <v>0</v>
      </c>
      <c r="AD577" s="142">
        <f>IF(AND(NOT(ISBLANK(G577)),ISNUMBER(H577)),LOOKUP(H577,WKNrListe,Übersicht!I$11:I$26),)</f>
        <v>0</v>
      </c>
      <c r="AE577" s="216" t="str">
        <f t="shared" si="16"/>
        <v/>
      </c>
      <c r="AF577" s="206" t="str">
        <f>IF(OR(ISBLANK(F577),
AND(
ISBLANK(E577),
NOT(ISNUMBER(E577))
)),
"",
IF(
E577&lt;=Schwierigkeitsstufen!J$3,
Schwierigkeitsstufen!K$3,
Schwierigkeitsstufen!K$2
))</f>
        <v/>
      </c>
    </row>
    <row r="578" spans="1:32" s="50" customFormat="1" ht="15" x14ac:dyDescent="0.2">
      <c r="A578" s="46"/>
      <c r="B578" s="46"/>
      <c r="C578" s="48"/>
      <c r="D578" s="48"/>
      <c r="E578" s="47"/>
      <c r="F578" s="48"/>
      <c r="G578" s="48"/>
      <c r="H578" s="170" t="str">
        <f>IF(ISBLANK(G578)," ",IF(LOOKUP(G578,MannschaftsNrListe,Mannschaften!B$4:B$53)&lt;&gt;0,LOOKUP(G578,MannschaftsNrListe,Mannschaften!B$4:B$53),""))</f>
        <v xml:space="preserve"> </v>
      </c>
      <c r="I578" s="48"/>
      <c r="J578" s="48"/>
      <c r="K578" s="48"/>
      <c r="L578" s="48"/>
      <c r="M578" s="48"/>
      <c r="N578" s="48"/>
      <c r="O578" s="48"/>
      <c r="P578" s="48"/>
      <c r="Q578" s="48"/>
      <c r="R578" s="48"/>
      <c r="S578" s="48"/>
      <c r="T578" s="48"/>
      <c r="U578" s="48"/>
      <c r="V578" s="48"/>
      <c r="W578" s="48"/>
      <c r="X578" s="48"/>
      <c r="Y578" s="48"/>
      <c r="Z578" s="48"/>
      <c r="AA578" s="49"/>
      <c r="AB578" s="142">
        <f t="shared" si="17"/>
        <v>0</v>
      </c>
      <c r="AC578" s="142">
        <f>IF(NOT(ISBLANK(F578)),LOOKUP(F578,EWKNrListe,Übersicht!D$11:D$26),0)</f>
        <v>0</v>
      </c>
      <c r="AD578" s="142">
        <f>IF(AND(NOT(ISBLANK(G578)),ISNUMBER(H578)),LOOKUP(H578,WKNrListe,Übersicht!I$11:I$26),)</f>
        <v>0</v>
      </c>
      <c r="AE578" s="216" t="str">
        <f t="shared" si="16"/>
        <v/>
      </c>
      <c r="AF578" s="206" t="str">
        <f>IF(OR(ISBLANK(F578),
AND(
ISBLANK(E578),
NOT(ISNUMBER(E578))
)),
"",
IF(
E578&lt;=Schwierigkeitsstufen!J$3,
Schwierigkeitsstufen!K$3,
Schwierigkeitsstufen!K$2
))</f>
        <v/>
      </c>
    </row>
    <row r="579" spans="1:32" s="50" customFormat="1" ht="15" x14ac:dyDescent="0.2">
      <c r="A579" s="46"/>
      <c r="B579" s="46"/>
      <c r="C579" s="48"/>
      <c r="D579" s="48"/>
      <c r="E579" s="47"/>
      <c r="F579" s="48"/>
      <c r="G579" s="48"/>
      <c r="H579" s="170" t="str">
        <f>IF(ISBLANK(G579)," ",IF(LOOKUP(G579,MannschaftsNrListe,Mannschaften!B$4:B$53)&lt;&gt;0,LOOKUP(G579,MannschaftsNrListe,Mannschaften!B$4:B$53),""))</f>
        <v xml:space="preserve"> </v>
      </c>
      <c r="I579" s="48"/>
      <c r="J579" s="48"/>
      <c r="K579" s="48"/>
      <c r="L579" s="48"/>
      <c r="M579" s="48"/>
      <c r="N579" s="48"/>
      <c r="O579" s="48"/>
      <c r="P579" s="48"/>
      <c r="Q579" s="48"/>
      <c r="R579" s="48"/>
      <c r="S579" s="48"/>
      <c r="T579" s="48"/>
      <c r="U579" s="48"/>
      <c r="V579" s="48"/>
      <c r="W579" s="48"/>
      <c r="X579" s="48"/>
      <c r="Y579" s="48"/>
      <c r="Z579" s="48"/>
      <c r="AA579" s="49"/>
      <c r="AB579" s="142">
        <f t="shared" si="17"/>
        <v>0</v>
      </c>
      <c r="AC579" s="142">
        <f>IF(NOT(ISBLANK(F579)),LOOKUP(F579,EWKNrListe,Übersicht!D$11:D$26),0)</f>
        <v>0</v>
      </c>
      <c r="AD579" s="142">
        <f>IF(AND(NOT(ISBLANK(G579)),ISNUMBER(H579)),LOOKUP(H579,WKNrListe,Übersicht!I$11:I$26),)</f>
        <v>0</v>
      </c>
      <c r="AE579" s="216" t="str">
        <f t="shared" si="16"/>
        <v/>
      </c>
      <c r="AF579" s="206" t="str">
        <f>IF(OR(ISBLANK(F579),
AND(
ISBLANK(E579),
NOT(ISNUMBER(E579))
)),
"",
IF(
E579&lt;=Schwierigkeitsstufen!J$3,
Schwierigkeitsstufen!K$3,
Schwierigkeitsstufen!K$2
))</f>
        <v/>
      </c>
    </row>
    <row r="580" spans="1:32" s="50" customFormat="1" ht="15" x14ac:dyDescent="0.2">
      <c r="A580" s="46"/>
      <c r="B580" s="46"/>
      <c r="C580" s="48"/>
      <c r="D580" s="48"/>
      <c r="E580" s="47"/>
      <c r="F580" s="48"/>
      <c r="G580" s="48"/>
      <c r="H580" s="170" t="str">
        <f>IF(ISBLANK(G580)," ",IF(LOOKUP(G580,MannschaftsNrListe,Mannschaften!B$4:B$53)&lt;&gt;0,LOOKUP(G580,MannschaftsNrListe,Mannschaften!B$4:B$53),""))</f>
        <v xml:space="preserve"> </v>
      </c>
      <c r="I580" s="48"/>
      <c r="J580" s="48"/>
      <c r="K580" s="48"/>
      <c r="L580" s="48"/>
      <c r="M580" s="48"/>
      <c r="N580" s="48"/>
      <c r="O580" s="48"/>
      <c r="P580" s="48"/>
      <c r="Q580" s="48"/>
      <c r="R580" s="48"/>
      <c r="S580" s="48"/>
      <c r="T580" s="48"/>
      <c r="U580" s="48"/>
      <c r="V580" s="48"/>
      <c r="W580" s="48"/>
      <c r="X580" s="48"/>
      <c r="Y580" s="48"/>
      <c r="Z580" s="48"/>
      <c r="AA580" s="49"/>
      <c r="AB580" s="142">
        <f t="shared" si="17"/>
        <v>0</v>
      </c>
      <c r="AC580" s="142">
        <f>IF(NOT(ISBLANK(F580)),LOOKUP(F580,EWKNrListe,Übersicht!D$11:D$26),0)</f>
        <v>0</v>
      </c>
      <c r="AD580" s="142">
        <f>IF(AND(NOT(ISBLANK(G580)),ISNUMBER(H580)),LOOKUP(H580,WKNrListe,Übersicht!I$11:I$26),)</f>
        <v>0</v>
      </c>
      <c r="AE580" s="216" t="str">
        <f t="shared" si="16"/>
        <v/>
      </c>
      <c r="AF580" s="206" t="str">
        <f>IF(OR(ISBLANK(F580),
AND(
ISBLANK(E580),
NOT(ISNUMBER(E580))
)),
"",
IF(
E580&lt;=Schwierigkeitsstufen!J$3,
Schwierigkeitsstufen!K$3,
Schwierigkeitsstufen!K$2
))</f>
        <v/>
      </c>
    </row>
    <row r="581" spans="1:32" s="50" customFormat="1" ht="15" x14ac:dyDescent="0.2">
      <c r="A581" s="46"/>
      <c r="B581" s="46"/>
      <c r="C581" s="48"/>
      <c r="D581" s="48"/>
      <c r="E581" s="47"/>
      <c r="F581" s="48"/>
      <c r="G581" s="48"/>
      <c r="H581" s="170" t="str">
        <f>IF(ISBLANK(G581)," ",IF(LOOKUP(G581,MannschaftsNrListe,Mannschaften!B$4:B$53)&lt;&gt;0,LOOKUP(G581,MannschaftsNrListe,Mannschaften!B$4:B$53),""))</f>
        <v xml:space="preserve"> </v>
      </c>
      <c r="I581" s="48"/>
      <c r="J581" s="48"/>
      <c r="K581" s="48"/>
      <c r="L581" s="48"/>
      <c r="M581" s="48"/>
      <c r="N581" s="48"/>
      <c r="O581" s="48"/>
      <c r="P581" s="48"/>
      <c r="Q581" s="48"/>
      <c r="R581" s="48"/>
      <c r="S581" s="48"/>
      <c r="T581" s="48"/>
      <c r="U581" s="48"/>
      <c r="V581" s="48"/>
      <c r="W581" s="48"/>
      <c r="X581" s="48"/>
      <c r="Y581" s="48"/>
      <c r="Z581" s="48"/>
      <c r="AA581" s="49"/>
      <c r="AB581" s="142">
        <f t="shared" si="17"/>
        <v>0</v>
      </c>
      <c r="AC581" s="142">
        <f>IF(NOT(ISBLANK(F581)),LOOKUP(F581,EWKNrListe,Übersicht!D$11:D$26),0)</f>
        <v>0</v>
      </c>
      <c r="AD581" s="142">
        <f>IF(AND(NOT(ISBLANK(G581)),ISNUMBER(H581)),LOOKUP(H581,WKNrListe,Übersicht!I$11:I$26),)</f>
        <v>0</v>
      </c>
      <c r="AE581" s="216" t="str">
        <f t="shared" si="16"/>
        <v/>
      </c>
      <c r="AF581" s="206" t="str">
        <f>IF(OR(ISBLANK(F581),
AND(
ISBLANK(E581),
NOT(ISNUMBER(E581))
)),
"",
IF(
E581&lt;=Schwierigkeitsstufen!J$3,
Schwierigkeitsstufen!K$3,
Schwierigkeitsstufen!K$2
))</f>
        <v/>
      </c>
    </row>
    <row r="582" spans="1:32" s="50" customFormat="1" ht="15" x14ac:dyDescent="0.2">
      <c r="A582" s="46"/>
      <c r="B582" s="46"/>
      <c r="C582" s="48"/>
      <c r="D582" s="48"/>
      <c r="E582" s="47"/>
      <c r="F582" s="48"/>
      <c r="G582" s="48"/>
      <c r="H582" s="170" t="str">
        <f>IF(ISBLANK(G582)," ",IF(LOOKUP(G582,MannschaftsNrListe,Mannschaften!B$4:B$53)&lt;&gt;0,LOOKUP(G582,MannschaftsNrListe,Mannschaften!B$4:B$53),""))</f>
        <v xml:space="preserve"> </v>
      </c>
      <c r="I582" s="48"/>
      <c r="J582" s="48"/>
      <c r="K582" s="48"/>
      <c r="L582" s="48"/>
      <c r="M582" s="48"/>
      <c r="N582" s="48"/>
      <c r="O582" s="48"/>
      <c r="P582" s="48"/>
      <c r="Q582" s="48"/>
      <c r="R582" s="48"/>
      <c r="S582" s="48"/>
      <c r="T582" s="48"/>
      <c r="U582" s="48"/>
      <c r="V582" s="48"/>
      <c r="W582" s="48"/>
      <c r="X582" s="48"/>
      <c r="Y582" s="48"/>
      <c r="Z582" s="48"/>
      <c r="AA582" s="49"/>
      <c r="AB582" s="142">
        <f t="shared" si="17"/>
        <v>0</v>
      </c>
      <c r="AC582" s="142">
        <f>IF(NOT(ISBLANK(F582)),LOOKUP(F582,EWKNrListe,Übersicht!D$11:D$26),0)</f>
        <v>0</v>
      </c>
      <c r="AD582" s="142">
        <f>IF(AND(NOT(ISBLANK(G582)),ISNUMBER(H582)),LOOKUP(H582,WKNrListe,Übersicht!I$11:I$26),)</f>
        <v>0</v>
      </c>
      <c r="AE582" s="216" t="str">
        <f t="shared" si="16"/>
        <v/>
      </c>
      <c r="AF582" s="206" t="str">
        <f>IF(OR(ISBLANK(F582),
AND(
ISBLANK(E582),
NOT(ISNUMBER(E582))
)),
"",
IF(
E582&lt;=Schwierigkeitsstufen!J$3,
Schwierigkeitsstufen!K$3,
Schwierigkeitsstufen!K$2
))</f>
        <v/>
      </c>
    </row>
    <row r="583" spans="1:32" s="50" customFormat="1" ht="15" x14ac:dyDescent="0.2">
      <c r="A583" s="46"/>
      <c r="B583" s="46"/>
      <c r="C583" s="48"/>
      <c r="D583" s="48"/>
      <c r="E583" s="47"/>
      <c r="F583" s="48"/>
      <c r="G583" s="48"/>
      <c r="H583" s="170" t="str">
        <f>IF(ISBLANK(G583)," ",IF(LOOKUP(G583,MannschaftsNrListe,Mannschaften!B$4:B$53)&lt;&gt;0,LOOKUP(G583,MannschaftsNrListe,Mannschaften!B$4:B$53),""))</f>
        <v xml:space="preserve"> </v>
      </c>
      <c r="I583" s="48"/>
      <c r="J583" s="48"/>
      <c r="K583" s="48"/>
      <c r="L583" s="48"/>
      <c r="M583" s="48"/>
      <c r="N583" s="48"/>
      <c r="O583" s="48"/>
      <c r="P583" s="48"/>
      <c r="Q583" s="48"/>
      <c r="R583" s="48"/>
      <c r="S583" s="48"/>
      <c r="T583" s="48"/>
      <c r="U583" s="48"/>
      <c r="V583" s="48"/>
      <c r="W583" s="48"/>
      <c r="X583" s="48"/>
      <c r="Y583" s="48"/>
      <c r="Z583" s="48"/>
      <c r="AA583" s="49"/>
      <c r="AB583" s="142">
        <f t="shared" si="17"/>
        <v>0</v>
      </c>
      <c r="AC583" s="142">
        <f>IF(NOT(ISBLANK(F583)),LOOKUP(F583,EWKNrListe,Übersicht!D$11:D$26),0)</f>
        <v>0</v>
      </c>
      <c r="AD583" s="142">
        <f>IF(AND(NOT(ISBLANK(G583)),ISNUMBER(H583)),LOOKUP(H583,WKNrListe,Übersicht!I$11:I$26),)</f>
        <v>0</v>
      </c>
      <c r="AE583" s="216" t="str">
        <f t="shared" ref="AE583:AE646" si="18">IF(
 AND(
  OR(
   ISTEXT(A583),
   ISTEXT(B583),NOT(ISBLANK(D583)),
   NOT(ISBLANK(E583)),
   NOT(ISBLANK(F583)),
   NOT(ISBLANK(G583))
  ),
  OR(
   ISBLANK(A583),
   ISBLANK(B583),
   ISBLANK(E583),ISBLANK(D583),
   AND(
    ISBLANK(F583),
    ISBLANK(G583)
    ),
  AC583&gt;AB583
  )
 ),
 "unvollständig",
 IF(
  AND(
   NOT(
    ISBLANK(G583)
    ),
   NOT(ISNUMBER(H583))
  ),
  "Seite Mannschaften ausfüllen!",
  ""
 )
)</f>
        <v/>
      </c>
      <c r="AF583" s="206" t="str">
        <f>IF(OR(ISBLANK(F583),
AND(
ISBLANK(E583),
NOT(ISNUMBER(E583))
)),
"",
IF(
E583&lt;=Schwierigkeitsstufen!J$3,
Schwierigkeitsstufen!K$3,
Schwierigkeitsstufen!K$2
))</f>
        <v/>
      </c>
    </row>
    <row r="584" spans="1:32" s="50" customFormat="1" ht="15" x14ac:dyDescent="0.2">
      <c r="A584" s="46"/>
      <c r="B584" s="46"/>
      <c r="C584" s="48"/>
      <c r="D584" s="48"/>
      <c r="E584" s="47"/>
      <c r="F584" s="48"/>
      <c r="G584" s="48"/>
      <c r="H584" s="170" t="str">
        <f>IF(ISBLANK(G584)," ",IF(LOOKUP(G584,MannschaftsNrListe,Mannschaften!B$4:B$53)&lt;&gt;0,LOOKUP(G584,MannschaftsNrListe,Mannschaften!B$4:B$53),""))</f>
        <v xml:space="preserve"> </v>
      </c>
      <c r="I584" s="48"/>
      <c r="J584" s="48"/>
      <c r="K584" s="48"/>
      <c r="L584" s="48"/>
      <c r="M584" s="48"/>
      <c r="N584" s="48"/>
      <c r="O584" s="48"/>
      <c r="P584" s="48"/>
      <c r="Q584" s="48"/>
      <c r="R584" s="48"/>
      <c r="S584" s="48"/>
      <c r="T584" s="48"/>
      <c r="U584" s="48"/>
      <c r="V584" s="48"/>
      <c r="W584" s="48"/>
      <c r="X584" s="48"/>
      <c r="Y584" s="48"/>
      <c r="Z584" s="48"/>
      <c r="AA584" s="49"/>
      <c r="AB584" s="142">
        <f t="shared" si="17"/>
        <v>0</v>
      </c>
      <c r="AC584" s="142">
        <f>IF(NOT(ISBLANK(F584)),LOOKUP(F584,EWKNrListe,Übersicht!D$11:D$26),0)</f>
        <v>0</v>
      </c>
      <c r="AD584" s="142">
        <f>IF(AND(NOT(ISBLANK(G584)),ISNUMBER(H584)),LOOKUP(H584,WKNrListe,Übersicht!I$11:I$26),)</f>
        <v>0</v>
      </c>
      <c r="AE584" s="216" t="str">
        <f t="shared" si="18"/>
        <v/>
      </c>
      <c r="AF584" s="206" t="str">
        <f>IF(OR(ISBLANK(F584),
AND(
ISBLANK(E584),
NOT(ISNUMBER(E584))
)),
"",
IF(
E584&lt;=Schwierigkeitsstufen!J$3,
Schwierigkeitsstufen!K$3,
Schwierigkeitsstufen!K$2
))</f>
        <v/>
      </c>
    </row>
    <row r="585" spans="1:32" s="50" customFormat="1" ht="15" x14ac:dyDescent="0.2">
      <c r="A585" s="46"/>
      <c r="B585" s="46"/>
      <c r="C585" s="48"/>
      <c r="D585" s="48"/>
      <c r="E585" s="47"/>
      <c r="F585" s="48"/>
      <c r="G585" s="48"/>
      <c r="H585" s="170" t="str">
        <f>IF(ISBLANK(G585)," ",IF(LOOKUP(G585,MannschaftsNrListe,Mannschaften!B$4:B$53)&lt;&gt;0,LOOKUP(G585,MannschaftsNrListe,Mannschaften!B$4:B$53),""))</f>
        <v xml:space="preserve"> </v>
      </c>
      <c r="I585" s="48"/>
      <c r="J585" s="48"/>
      <c r="K585" s="48"/>
      <c r="L585" s="48"/>
      <c r="M585" s="48"/>
      <c r="N585" s="48"/>
      <c r="O585" s="48"/>
      <c r="P585" s="48"/>
      <c r="Q585" s="48"/>
      <c r="R585" s="48"/>
      <c r="S585" s="48"/>
      <c r="T585" s="48"/>
      <c r="U585" s="48"/>
      <c r="V585" s="48"/>
      <c r="W585" s="48"/>
      <c r="X585" s="48"/>
      <c r="Y585" s="48"/>
      <c r="Z585" s="48"/>
      <c r="AA585" s="49"/>
      <c r="AB585" s="142">
        <f t="shared" si="17"/>
        <v>0</v>
      </c>
      <c r="AC585" s="142">
        <f>IF(NOT(ISBLANK(F585)),LOOKUP(F585,EWKNrListe,Übersicht!D$11:D$26),0)</f>
        <v>0</v>
      </c>
      <c r="AD585" s="142">
        <f>IF(AND(NOT(ISBLANK(G585)),ISNUMBER(H585)),LOOKUP(H585,WKNrListe,Übersicht!I$11:I$26),)</f>
        <v>0</v>
      </c>
      <c r="AE585" s="216" t="str">
        <f t="shared" si="18"/>
        <v/>
      </c>
      <c r="AF585" s="206" t="str">
        <f>IF(OR(ISBLANK(F585),
AND(
ISBLANK(E585),
NOT(ISNUMBER(E585))
)),
"",
IF(
E585&lt;=Schwierigkeitsstufen!J$3,
Schwierigkeitsstufen!K$3,
Schwierigkeitsstufen!K$2
))</f>
        <v/>
      </c>
    </row>
    <row r="586" spans="1:32" s="50" customFormat="1" ht="15" x14ac:dyDescent="0.2">
      <c r="A586" s="46"/>
      <c r="B586" s="46"/>
      <c r="C586" s="48"/>
      <c r="D586" s="48"/>
      <c r="E586" s="47"/>
      <c r="F586" s="48"/>
      <c r="G586" s="48"/>
      <c r="H586" s="170" t="str">
        <f>IF(ISBLANK(G586)," ",IF(LOOKUP(G586,MannschaftsNrListe,Mannschaften!B$4:B$53)&lt;&gt;0,LOOKUP(G586,MannschaftsNrListe,Mannschaften!B$4:B$53),""))</f>
        <v xml:space="preserve"> </v>
      </c>
      <c r="I586" s="48"/>
      <c r="J586" s="48"/>
      <c r="K586" s="48"/>
      <c r="L586" s="48"/>
      <c r="M586" s="48"/>
      <c r="N586" s="48"/>
      <c r="O586" s="48"/>
      <c r="P586" s="48"/>
      <c r="Q586" s="48"/>
      <c r="R586" s="48"/>
      <c r="S586" s="48"/>
      <c r="T586" s="48"/>
      <c r="U586" s="48"/>
      <c r="V586" s="48"/>
      <c r="W586" s="48"/>
      <c r="X586" s="48"/>
      <c r="Y586" s="48"/>
      <c r="Z586" s="48"/>
      <c r="AA586" s="49"/>
      <c r="AB586" s="142">
        <f t="shared" ref="AB586:AB649" si="19">COUNTIF(I586:Z586,"&gt;''")</f>
        <v>0</v>
      </c>
      <c r="AC586" s="142">
        <f>IF(NOT(ISBLANK(F586)),LOOKUP(F586,EWKNrListe,Übersicht!D$11:D$26),0)</f>
        <v>0</v>
      </c>
      <c r="AD586" s="142">
        <f>IF(AND(NOT(ISBLANK(G586)),ISNUMBER(H586)),LOOKUP(H586,WKNrListe,Übersicht!I$11:I$26),)</f>
        <v>0</v>
      </c>
      <c r="AE586" s="216" t="str">
        <f t="shared" si="18"/>
        <v/>
      </c>
      <c r="AF586" s="206" t="str">
        <f>IF(OR(ISBLANK(F586),
AND(
ISBLANK(E586),
NOT(ISNUMBER(E586))
)),
"",
IF(
E586&lt;=Schwierigkeitsstufen!J$3,
Schwierigkeitsstufen!K$3,
Schwierigkeitsstufen!K$2
))</f>
        <v/>
      </c>
    </row>
    <row r="587" spans="1:32" s="50" customFormat="1" ht="15" x14ac:dyDescent="0.2">
      <c r="A587" s="46"/>
      <c r="B587" s="46"/>
      <c r="C587" s="48"/>
      <c r="D587" s="48"/>
      <c r="E587" s="47"/>
      <c r="F587" s="48"/>
      <c r="G587" s="48"/>
      <c r="H587" s="170" t="str">
        <f>IF(ISBLANK(G587)," ",IF(LOOKUP(G587,MannschaftsNrListe,Mannschaften!B$4:B$53)&lt;&gt;0,LOOKUP(G587,MannschaftsNrListe,Mannschaften!B$4:B$53),""))</f>
        <v xml:space="preserve"> </v>
      </c>
      <c r="I587" s="48"/>
      <c r="J587" s="48"/>
      <c r="K587" s="48"/>
      <c r="L587" s="48"/>
      <c r="M587" s="48"/>
      <c r="N587" s="48"/>
      <c r="O587" s="48"/>
      <c r="P587" s="48"/>
      <c r="Q587" s="48"/>
      <c r="R587" s="48"/>
      <c r="S587" s="48"/>
      <c r="T587" s="48"/>
      <c r="U587" s="48"/>
      <c r="V587" s="48"/>
      <c r="W587" s="48"/>
      <c r="X587" s="48"/>
      <c r="Y587" s="48"/>
      <c r="Z587" s="48"/>
      <c r="AA587" s="49"/>
      <c r="AB587" s="142">
        <f t="shared" si="19"/>
        <v>0</v>
      </c>
      <c r="AC587" s="142">
        <f>IF(NOT(ISBLANK(F587)),LOOKUP(F587,EWKNrListe,Übersicht!D$11:D$26),0)</f>
        <v>0</v>
      </c>
      <c r="AD587" s="142">
        <f>IF(AND(NOT(ISBLANK(G587)),ISNUMBER(H587)),LOOKUP(H587,WKNrListe,Übersicht!I$11:I$26),)</f>
        <v>0</v>
      </c>
      <c r="AE587" s="216" t="str">
        <f t="shared" si="18"/>
        <v/>
      </c>
      <c r="AF587" s="206" t="str">
        <f>IF(OR(ISBLANK(F587),
AND(
ISBLANK(E587),
NOT(ISNUMBER(E587))
)),
"",
IF(
E587&lt;=Schwierigkeitsstufen!J$3,
Schwierigkeitsstufen!K$3,
Schwierigkeitsstufen!K$2
))</f>
        <v/>
      </c>
    </row>
    <row r="588" spans="1:32" s="50" customFormat="1" ht="15" x14ac:dyDescent="0.2">
      <c r="A588" s="46"/>
      <c r="B588" s="46"/>
      <c r="C588" s="48"/>
      <c r="D588" s="48"/>
      <c r="E588" s="47"/>
      <c r="F588" s="48"/>
      <c r="G588" s="48"/>
      <c r="H588" s="170" t="str">
        <f>IF(ISBLANK(G588)," ",IF(LOOKUP(G588,MannschaftsNrListe,Mannschaften!B$4:B$53)&lt;&gt;0,LOOKUP(G588,MannschaftsNrListe,Mannschaften!B$4:B$53),""))</f>
        <v xml:space="preserve"> </v>
      </c>
      <c r="I588" s="48"/>
      <c r="J588" s="48"/>
      <c r="K588" s="48"/>
      <c r="L588" s="48"/>
      <c r="M588" s="48"/>
      <c r="N588" s="48"/>
      <c r="O588" s="48"/>
      <c r="P588" s="48"/>
      <c r="Q588" s="48"/>
      <c r="R588" s="48"/>
      <c r="S588" s="48"/>
      <c r="T588" s="48"/>
      <c r="U588" s="48"/>
      <c r="V588" s="48"/>
      <c r="W588" s="48"/>
      <c r="X588" s="48"/>
      <c r="Y588" s="48"/>
      <c r="Z588" s="48"/>
      <c r="AA588" s="49"/>
      <c r="AB588" s="142">
        <f t="shared" si="19"/>
        <v>0</v>
      </c>
      <c r="AC588" s="142">
        <f>IF(NOT(ISBLANK(F588)),LOOKUP(F588,EWKNrListe,Übersicht!D$11:D$26),0)</f>
        <v>0</v>
      </c>
      <c r="AD588" s="142">
        <f>IF(AND(NOT(ISBLANK(G588)),ISNUMBER(H588)),LOOKUP(H588,WKNrListe,Übersicht!I$11:I$26),)</f>
        <v>0</v>
      </c>
      <c r="AE588" s="216" t="str">
        <f t="shared" si="18"/>
        <v/>
      </c>
      <c r="AF588" s="206" t="str">
        <f>IF(OR(ISBLANK(F588),
AND(
ISBLANK(E588),
NOT(ISNUMBER(E588))
)),
"",
IF(
E588&lt;=Schwierigkeitsstufen!J$3,
Schwierigkeitsstufen!K$3,
Schwierigkeitsstufen!K$2
))</f>
        <v/>
      </c>
    </row>
    <row r="589" spans="1:32" s="50" customFormat="1" ht="15" x14ac:dyDescent="0.2">
      <c r="A589" s="46"/>
      <c r="B589" s="46"/>
      <c r="C589" s="48"/>
      <c r="D589" s="48"/>
      <c r="E589" s="47"/>
      <c r="F589" s="48"/>
      <c r="G589" s="48"/>
      <c r="H589" s="170" t="str">
        <f>IF(ISBLANK(G589)," ",IF(LOOKUP(G589,MannschaftsNrListe,Mannschaften!B$4:B$53)&lt;&gt;0,LOOKUP(G589,MannschaftsNrListe,Mannschaften!B$4:B$53),""))</f>
        <v xml:space="preserve"> </v>
      </c>
      <c r="I589" s="48"/>
      <c r="J589" s="48"/>
      <c r="K589" s="48"/>
      <c r="L589" s="48"/>
      <c r="M589" s="48"/>
      <c r="N589" s="48"/>
      <c r="O589" s="48"/>
      <c r="P589" s="48"/>
      <c r="Q589" s="48"/>
      <c r="R589" s="48"/>
      <c r="S589" s="48"/>
      <c r="T589" s="48"/>
      <c r="U589" s="48"/>
      <c r="V589" s="48"/>
      <c r="W589" s="48"/>
      <c r="X589" s="48"/>
      <c r="Y589" s="48"/>
      <c r="Z589" s="48"/>
      <c r="AA589" s="49"/>
      <c r="AB589" s="142">
        <f t="shared" si="19"/>
        <v>0</v>
      </c>
      <c r="AC589" s="142">
        <f>IF(NOT(ISBLANK(F589)),LOOKUP(F589,EWKNrListe,Übersicht!D$11:D$26),0)</f>
        <v>0</v>
      </c>
      <c r="AD589" s="142">
        <f>IF(AND(NOT(ISBLANK(G589)),ISNUMBER(H589)),LOOKUP(H589,WKNrListe,Übersicht!I$11:I$26),)</f>
        <v>0</v>
      </c>
      <c r="AE589" s="216" t="str">
        <f t="shared" si="18"/>
        <v/>
      </c>
      <c r="AF589" s="206" t="str">
        <f>IF(OR(ISBLANK(F589),
AND(
ISBLANK(E589),
NOT(ISNUMBER(E589))
)),
"",
IF(
E589&lt;=Schwierigkeitsstufen!J$3,
Schwierigkeitsstufen!K$3,
Schwierigkeitsstufen!K$2
))</f>
        <v/>
      </c>
    </row>
    <row r="590" spans="1:32" s="50" customFormat="1" ht="15" x14ac:dyDescent="0.2">
      <c r="A590" s="46"/>
      <c r="B590" s="46"/>
      <c r="C590" s="48"/>
      <c r="D590" s="48"/>
      <c r="E590" s="47"/>
      <c r="F590" s="48"/>
      <c r="G590" s="48"/>
      <c r="H590" s="170" t="str">
        <f>IF(ISBLANK(G590)," ",IF(LOOKUP(G590,MannschaftsNrListe,Mannschaften!B$4:B$53)&lt;&gt;0,LOOKUP(G590,MannschaftsNrListe,Mannschaften!B$4:B$53),""))</f>
        <v xml:space="preserve"> </v>
      </c>
      <c r="I590" s="48"/>
      <c r="J590" s="48"/>
      <c r="K590" s="48"/>
      <c r="L590" s="48"/>
      <c r="M590" s="48"/>
      <c r="N590" s="48"/>
      <c r="O590" s="48"/>
      <c r="P590" s="48"/>
      <c r="Q590" s="48"/>
      <c r="R590" s="48"/>
      <c r="S590" s="48"/>
      <c r="T590" s="48"/>
      <c r="U590" s="48"/>
      <c r="V590" s="48"/>
      <c r="W590" s="48"/>
      <c r="X590" s="48"/>
      <c r="Y590" s="48"/>
      <c r="Z590" s="48"/>
      <c r="AA590" s="49"/>
      <c r="AB590" s="142">
        <f t="shared" si="19"/>
        <v>0</v>
      </c>
      <c r="AC590" s="142">
        <f>IF(NOT(ISBLANK(F590)),LOOKUP(F590,EWKNrListe,Übersicht!D$11:D$26),0)</f>
        <v>0</v>
      </c>
      <c r="AD590" s="142">
        <f>IF(AND(NOT(ISBLANK(G590)),ISNUMBER(H590)),LOOKUP(H590,WKNrListe,Übersicht!I$11:I$26),)</f>
        <v>0</v>
      </c>
      <c r="AE590" s="216" t="str">
        <f t="shared" si="18"/>
        <v/>
      </c>
      <c r="AF590" s="206" t="str">
        <f>IF(OR(ISBLANK(F590),
AND(
ISBLANK(E590),
NOT(ISNUMBER(E590))
)),
"",
IF(
E590&lt;=Schwierigkeitsstufen!J$3,
Schwierigkeitsstufen!K$3,
Schwierigkeitsstufen!K$2
))</f>
        <v/>
      </c>
    </row>
    <row r="591" spans="1:32" s="50" customFormat="1" ht="15" x14ac:dyDescent="0.2">
      <c r="A591" s="46"/>
      <c r="B591" s="46"/>
      <c r="C591" s="48"/>
      <c r="D591" s="48"/>
      <c r="E591" s="47"/>
      <c r="F591" s="48"/>
      <c r="G591" s="48"/>
      <c r="H591" s="170" t="str">
        <f>IF(ISBLANK(G591)," ",IF(LOOKUP(G591,MannschaftsNrListe,Mannschaften!B$4:B$53)&lt;&gt;0,LOOKUP(G591,MannschaftsNrListe,Mannschaften!B$4:B$53),""))</f>
        <v xml:space="preserve"> </v>
      </c>
      <c r="I591" s="48"/>
      <c r="J591" s="48"/>
      <c r="K591" s="48"/>
      <c r="L591" s="48"/>
      <c r="M591" s="48"/>
      <c r="N591" s="48"/>
      <c r="O591" s="48"/>
      <c r="P591" s="48"/>
      <c r="Q591" s="48"/>
      <c r="R591" s="48"/>
      <c r="S591" s="48"/>
      <c r="T591" s="48"/>
      <c r="U591" s="48"/>
      <c r="V591" s="48"/>
      <c r="W591" s="48"/>
      <c r="X591" s="48"/>
      <c r="Y591" s="48"/>
      <c r="Z591" s="48"/>
      <c r="AA591" s="49"/>
      <c r="AB591" s="142">
        <f t="shared" si="19"/>
        <v>0</v>
      </c>
      <c r="AC591" s="142">
        <f>IF(NOT(ISBLANK(F591)),LOOKUP(F591,EWKNrListe,Übersicht!D$11:D$26),0)</f>
        <v>0</v>
      </c>
      <c r="AD591" s="142">
        <f>IF(AND(NOT(ISBLANK(G591)),ISNUMBER(H591)),LOOKUP(H591,WKNrListe,Übersicht!I$11:I$26),)</f>
        <v>0</v>
      </c>
      <c r="AE591" s="216" t="str">
        <f t="shared" si="18"/>
        <v/>
      </c>
      <c r="AF591" s="206" t="str">
        <f>IF(OR(ISBLANK(F591),
AND(
ISBLANK(E591),
NOT(ISNUMBER(E591))
)),
"",
IF(
E591&lt;=Schwierigkeitsstufen!J$3,
Schwierigkeitsstufen!K$3,
Schwierigkeitsstufen!K$2
))</f>
        <v/>
      </c>
    </row>
    <row r="592" spans="1:32" s="50" customFormat="1" ht="15" x14ac:dyDescent="0.2">
      <c r="A592" s="46"/>
      <c r="B592" s="46"/>
      <c r="C592" s="48"/>
      <c r="D592" s="48"/>
      <c r="E592" s="47"/>
      <c r="F592" s="48"/>
      <c r="G592" s="48"/>
      <c r="H592" s="170" t="str">
        <f>IF(ISBLANK(G592)," ",IF(LOOKUP(G592,MannschaftsNrListe,Mannschaften!B$4:B$53)&lt;&gt;0,LOOKUP(G592,MannschaftsNrListe,Mannschaften!B$4:B$53),""))</f>
        <v xml:space="preserve"> </v>
      </c>
      <c r="I592" s="48"/>
      <c r="J592" s="48"/>
      <c r="K592" s="48"/>
      <c r="L592" s="48"/>
      <c r="M592" s="48"/>
      <c r="N592" s="48"/>
      <c r="O592" s="48"/>
      <c r="P592" s="48"/>
      <c r="Q592" s="48"/>
      <c r="R592" s="48"/>
      <c r="S592" s="48"/>
      <c r="T592" s="48"/>
      <c r="U592" s="48"/>
      <c r="V592" s="48"/>
      <c r="W592" s="48"/>
      <c r="X592" s="48"/>
      <c r="Y592" s="48"/>
      <c r="Z592" s="48"/>
      <c r="AA592" s="49"/>
      <c r="AB592" s="142">
        <f t="shared" si="19"/>
        <v>0</v>
      </c>
      <c r="AC592" s="142">
        <f>IF(NOT(ISBLANK(F592)),LOOKUP(F592,EWKNrListe,Übersicht!D$11:D$26),0)</f>
        <v>0</v>
      </c>
      <c r="AD592" s="142">
        <f>IF(AND(NOT(ISBLANK(G592)),ISNUMBER(H592)),LOOKUP(H592,WKNrListe,Übersicht!I$11:I$26),)</f>
        <v>0</v>
      </c>
      <c r="AE592" s="216" t="str">
        <f t="shared" si="18"/>
        <v/>
      </c>
      <c r="AF592" s="206" t="str">
        <f>IF(OR(ISBLANK(F592),
AND(
ISBLANK(E592),
NOT(ISNUMBER(E592))
)),
"",
IF(
E592&lt;=Schwierigkeitsstufen!J$3,
Schwierigkeitsstufen!K$3,
Schwierigkeitsstufen!K$2
))</f>
        <v/>
      </c>
    </row>
    <row r="593" spans="1:32" s="50" customFormat="1" ht="15" x14ac:dyDescent="0.2">
      <c r="A593" s="46"/>
      <c r="B593" s="46"/>
      <c r="C593" s="48"/>
      <c r="D593" s="48"/>
      <c r="E593" s="47"/>
      <c r="F593" s="48"/>
      <c r="G593" s="48"/>
      <c r="H593" s="170" t="str">
        <f>IF(ISBLANK(G593)," ",IF(LOOKUP(G593,MannschaftsNrListe,Mannschaften!B$4:B$53)&lt;&gt;0,LOOKUP(G593,MannschaftsNrListe,Mannschaften!B$4:B$53),""))</f>
        <v xml:space="preserve"> </v>
      </c>
      <c r="I593" s="48"/>
      <c r="J593" s="48"/>
      <c r="K593" s="48"/>
      <c r="L593" s="48"/>
      <c r="M593" s="48"/>
      <c r="N593" s="48"/>
      <c r="O593" s="48"/>
      <c r="P593" s="48"/>
      <c r="Q593" s="48"/>
      <c r="R593" s="48"/>
      <c r="S593" s="48"/>
      <c r="T593" s="48"/>
      <c r="U593" s="48"/>
      <c r="V593" s="48"/>
      <c r="W593" s="48"/>
      <c r="X593" s="48"/>
      <c r="Y593" s="48"/>
      <c r="Z593" s="48"/>
      <c r="AA593" s="49"/>
      <c r="AB593" s="142">
        <f t="shared" si="19"/>
        <v>0</v>
      </c>
      <c r="AC593" s="142">
        <f>IF(NOT(ISBLANK(F593)),LOOKUP(F593,EWKNrListe,Übersicht!D$11:D$26),0)</f>
        <v>0</v>
      </c>
      <c r="AD593" s="142">
        <f>IF(AND(NOT(ISBLANK(G593)),ISNUMBER(H593)),LOOKUP(H593,WKNrListe,Übersicht!I$11:I$26),)</f>
        <v>0</v>
      </c>
      <c r="AE593" s="216" t="str">
        <f t="shared" si="18"/>
        <v/>
      </c>
      <c r="AF593" s="206" t="str">
        <f>IF(OR(ISBLANK(F593),
AND(
ISBLANK(E593),
NOT(ISNUMBER(E593))
)),
"",
IF(
E593&lt;=Schwierigkeitsstufen!J$3,
Schwierigkeitsstufen!K$3,
Schwierigkeitsstufen!K$2
))</f>
        <v/>
      </c>
    </row>
    <row r="594" spans="1:32" s="50" customFormat="1" ht="15" x14ac:dyDescent="0.2">
      <c r="A594" s="46"/>
      <c r="B594" s="46"/>
      <c r="C594" s="48"/>
      <c r="D594" s="48"/>
      <c r="E594" s="47"/>
      <c r="F594" s="48"/>
      <c r="G594" s="48"/>
      <c r="H594" s="170" t="str">
        <f>IF(ISBLANK(G594)," ",IF(LOOKUP(G594,MannschaftsNrListe,Mannschaften!B$4:B$53)&lt;&gt;0,LOOKUP(G594,MannschaftsNrListe,Mannschaften!B$4:B$53),""))</f>
        <v xml:space="preserve"> </v>
      </c>
      <c r="I594" s="48"/>
      <c r="J594" s="48"/>
      <c r="K594" s="48"/>
      <c r="L594" s="48"/>
      <c r="M594" s="48"/>
      <c r="N594" s="48"/>
      <c r="O594" s="48"/>
      <c r="P594" s="48"/>
      <c r="Q594" s="48"/>
      <c r="R594" s="48"/>
      <c r="S594" s="48"/>
      <c r="T594" s="48"/>
      <c r="U594" s="48"/>
      <c r="V594" s="48"/>
      <c r="W594" s="48"/>
      <c r="X594" s="48"/>
      <c r="Y594" s="48"/>
      <c r="Z594" s="48"/>
      <c r="AA594" s="49"/>
      <c r="AB594" s="142">
        <f t="shared" si="19"/>
        <v>0</v>
      </c>
      <c r="AC594" s="142">
        <f>IF(NOT(ISBLANK(F594)),LOOKUP(F594,EWKNrListe,Übersicht!D$11:D$26),0)</f>
        <v>0</v>
      </c>
      <c r="AD594" s="142">
        <f>IF(AND(NOT(ISBLANK(G594)),ISNUMBER(H594)),LOOKUP(H594,WKNrListe,Übersicht!I$11:I$26),)</f>
        <v>0</v>
      </c>
      <c r="AE594" s="216" t="str">
        <f t="shared" si="18"/>
        <v/>
      </c>
      <c r="AF594" s="206" t="str">
        <f>IF(OR(ISBLANK(F594),
AND(
ISBLANK(E594),
NOT(ISNUMBER(E594))
)),
"",
IF(
E594&lt;=Schwierigkeitsstufen!J$3,
Schwierigkeitsstufen!K$3,
Schwierigkeitsstufen!K$2
))</f>
        <v/>
      </c>
    </row>
    <row r="595" spans="1:32" s="50" customFormat="1" ht="15" x14ac:dyDescent="0.2">
      <c r="A595" s="46"/>
      <c r="B595" s="46"/>
      <c r="C595" s="48"/>
      <c r="D595" s="48"/>
      <c r="E595" s="47"/>
      <c r="F595" s="48"/>
      <c r="G595" s="48"/>
      <c r="H595" s="170" t="str">
        <f>IF(ISBLANK(G595)," ",IF(LOOKUP(G595,MannschaftsNrListe,Mannschaften!B$4:B$53)&lt;&gt;0,LOOKUP(G595,MannschaftsNrListe,Mannschaften!B$4:B$53),""))</f>
        <v xml:space="preserve"> </v>
      </c>
      <c r="I595" s="48"/>
      <c r="J595" s="48"/>
      <c r="K595" s="48"/>
      <c r="L595" s="48"/>
      <c r="M595" s="48"/>
      <c r="N595" s="48"/>
      <c r="O595" s="48"/>
      <c r="P595" s="48"/>
      <c r="Q595" s="48"/>
      <c r="R595" s="48"/>
      <c r="S595" s="48"/>
      <c r="T595" s="48"/>
      <c r="U595" s="48"/>
      <c r="V595" s="48"/>
      <c r="W595" s="48"/>
      <c r="X595" s="48"/>
      <c r="Y595" s="48"/>
      <c r="Z595" s="48"/>
      <c r="AA595" s="49"/>
      <c r="AB595" s="142">
        <f t="shared" si="19"/>
        <v>0</v>
      </c>
      <c r="AC595" s="142">
        <f>IF(NOT(ISBLANK(F595)),LOOKUP(F595,EWKNrListe,Übersicht!D$11:D$26),0)</f>
        <v>0</v>
      </c>
      <c r="AD595" s="142">
        <f>IF(AND(NOT(ISBLANK(G595)),ISNUMBER(H595)),LOOKUP(H595,WKNrListe,Übersicht!I$11:I$26),)</f>
        <v>0</v>
      </c>
      <c r="AE595" s="216" t="str">
        <f t="shared" si="18"/>
        <v/>
      </c>
      <c r="AF595" s="206" t="str">
        <f>IF(OR(ISBLANK(F595),
AND(
ISBLANK(E595),
NOT(ISNUMBER(E595))
)),
"",
IF(
E595&lt;=Schwierigkeitsstufen!J$3,
Schwierigkeitsstufen!K$3,
Schwierigkeitsstufen!K$2
))</f>
        <v/>
      </c>
    </row>
    <row r="596" spans="1:32" s="50" customFormat="1" ht="15" x14ac:dyDescent="0.2">
      <c r="A596" s="46"/>
      <c r="B596" s="46"/>
      <c r="C596" s="48"/>
      <c r="D596" s="48"/>
      <c r="E596" s="47"/>
      <c r="F596" s="48"/>
      <c r="G596" s="48"/>
      <c r="H596" s="170" t="str">
        <f>IF(ISBLANK(G596)," ",IF(LOOKUP(G596,MannschaftsNrListe,Mannschaften!B$4:B$53)&lt;&gt;0,LOOKUP(G596,MannschaftsNrListe,Mannschaften!B$4:B$53),""))</f>
        <v xml:space="preserve"> </v>
      </c>
      <c r="I596" s="48"/>
      <c r="J596" s="48"/>
      <c r="K596" s="48"/>
      <c r="L596" s="48"/>
      <c r="M596" s="48"/>
      <c r="N596" s="48"/>
      <c r="O596" s="48"/>
      <c r="P596" s="48"/>
      <c r="Q596" s="48"/>
      <c r="R596" s="48"/>
      <c r="S596" s="48"/>
      <c r="T596" s="48"/>
      <c r="U596" s="48"/>
      <c r="V596" s="48"/>
      <c r="W596" s="48"/>
      <c r="X596" s="48"/>
      <c r="Y596" s="48"/>
      <c r="Z596" s="48"/>
      <c r="AA596" s="49"/>
      <c r="AB596" s="142">
        <f t="shared" si="19"/>
        <v>0</v>
      </c>
      <c r="AC596" s="142">
        <f>IF(NOT(ISBLANK(F596)),LOOKUP(F596,EWKNrListe,Übersicht!D$11:D$26),0)</f>
        <v>0</v>
      </c>
      <c r="AD596" s="142">
        <f>IF(AND(NOT(ISBLANK(G596)),ISNUMBER(H596)),LOOKUP(H596,WKNrListe,Übersicht!I$11:I$26),)</f>
        <v>0</v>
      </c>
      <c r="AE596" s="216" t="str">
        <f t="shared" si="18"/>
        <v/>
      </c>
      <c r="AF596" s="206" t="str">
        <f>IF(OR(ISBLANK(F596),
AND(
ISBLANK(E596),
NOT(ISNUMBER(E596))
)),
"",
IF(
E596&lt;=Schwierigkeitsstufen!J$3,
Schwierigkeitsstufen!K$3,
Schwierigkeitsstufen!K$2
))</f>
        <v/>
      </c>
    </row>
    <row r="597" spans="1:32" s="50" customFormat="1" ht="15" x14ac:dyDescent="0.2">
      <c r="A597" s="46"/>
      <c r="B597" s="46"/>
      <c r="C597" s="48"/>
      <c r="D597" s="48"/>
      <c r="E597" s="47"/>
      <c r="F597" s="48"/>
      <c r="G597" s="48"/>
      <c r="H597" s="170" t="str">
        <f>IF(ISBLANK(G597)," ",IF(LOOKUP(G597,MannschaftsNrListe,Mannschaften!B$4:B$53)&lt;&gt;0,LOOKUP(G597,MannschaftsNrListe,Mannschaften!B$4:B$53),""))</f>
        <v xml:space="preserve"> </v>
      </c>
      <c r="I597" s="48"/>
      <c r="J597" s="48"/>
      <c r="K597" s="48"/>
      <c r="L597" s="48"/>
      <c r="M597" s="48"/>
      <c r="N597" s="48"/>
      <c r="O597" s="48"/>
      <c r="P597" s="48"/>
      <c r="Q597" s="48"/>
      <c r="R597" s="48"/>
      <c r="S597" s="48"/>
      <c r="T597" s="48"/>
      <c r="U597" s="48"/>
      <c r="V597" s="48"/>
      <c r="W597" s="48"/>
      <c r="X597" s="48"/>
      <c r="Y597" s="48"/>
      <c r="Z597" s="48"/>
      <c r="AA597" s="49"/>
      <c r="AB597" s="142">
        <f t="shared" si="19"/>
        <v>0</v>
      </c>
      <c r="AC597" s="142">
        <f>IF(NOT(ISBLANK(F597)),LOOKUP(F597,EWKNrListe,Übersicht!D$11:D$26),0)</f>
        <v>0</v>
      </c>
      <c r="AD597" s="142">
        <f>IF(AND(NOT(ISBLANK(G597)),ISNUMBER(H597)),LOOKUP(H597,WKNrListe,Übersicht!I$11:I$26),)</f>
        <v>0</v>
      </c>
      <c r="AE597" s="216" t="str">
        <f t="shared" si="18"/>
        <v/>
      </c>
      <c r="AF597" s="206" t="str">
        <f>IF(OR(ISBLANK(F597),
AND(
ISBLANK(E597),
NOT(ISNUMBER(E597))
)),
"",
IF(
E597&lt;=Schwierigkeitsstufen!J$3,
Schwierigkeitsstufen!K$3,
Schwierigkeitsstufen!K$2
))</f>
        <v/>
      </c>
    </row>
    <row r="598" spans="1:32" s="50" customFormat="1" ht="15" x14ac:dyDescent="0.2">
      <c r="A598" s="46"/>
      <c r="B598" s="46"/>
      <c r="C598" s="48"/>
      <c r="D598" s="48"/>
      <c r="E598" s="47"/>
      <c r="F598" s="48"/>
      <c r="G598" s="48"/>
      <c r="H598" s="170" t="str">
        <f>IF(ISBLANK(G598)," ",IF(LOOKUP(G598,MannschaftsNrListe,Mannschaften!B$4:B$53)&lt;&gt;0,LOOKUP(G598,MannschaftsNrListe,Mannschaften!B$4:B$53),""))</f>
        <v xml:space="preserve"> </v>
      </c>
      <c r="I598" s="48"/>
      <c r="J598" s="48"/>
      <c r="K598" s="48"/>
      <c r="L598" s="48"/>
      <c r="M598" s="48"/>
      <c r="N598" s="48"/>
      <c r="O598" s="48"/>
      <c r="P598" s="48"/>
      <c r="Q598" s="48"/>
      <c r="R598" s="48"/>
      <c r="S598" s="48"/>
      <c r="T598" s="48"/>
      <c r="U598" s="48"/>
      <c r="V598" s="48"/>
      <c r="W598" s="48"/>
      <c r="X598" s="48"/>
      <c r="Y598" s="48"/>
      <c r="Z598" s="48"/>
      <c r="AA598" s="49"/>
      <c r="AB598" s="142">
        <f t="shared" si="19"/>
        <v>0</v>
      </c>
      <c r="AC598" s="142">
        <f>IF(NOT(ISBLANK(F598)),LOOKUP(F598,EWKNrListe,Übersicht!D$11:D$26),0)</f>
        <v>0</v>
      </c>
      <c r="AD598" s="142">
        <f>IF(AND(NOT(ISBLANK(G598)),ISNUMBER(H598)),LOOKUP(H598,WKNrListe,Übersicht!I$11:I$26),)</f>
        <v>0</v>
      </c>
      <c r="AE598" s="216" t="str">
        <f t="shared" si="18"/>
        <v/>
      </c>
      <c r="AF598" s="206" t="str">
        <f>IF(OR(ISBLANK(F598),
AND(
ISBLANK(E598),
NOT(ISNUMBER(E598))
)),
"",
IF(
E598&lt;=Schwierigkeitsstufen!J$3,
Schwierigkeitsstufen!K$3,
Schwierigkeitsstufen!K$2
))</f>
        <v/>
      </c>
    </row>
    <row r="599" spans="1:32" s="50" customFormat="1" ht="15" x14ac:dyDescent="0.2">
      <c r="A599" s="46"/>
      <c r="B599" s="46"/>
      <c r="C599" s="48"/>
      <c r="D599" s="48"/>
      <c r="E599" s="47"/>
      <c r="F599" s="48"/>
      <c r="G599" s="48"/>
      <c r="H599" s="170" t="str">
        <f>IF(ISBLANK(G599)," ",IF(LOOKUP(G599,MannschaftsNrListe,Mannschaften!B$4:B$53)&lt;&gt;0,LOOKUP(G599,MannschaftsNrListe,Mannschaften!B$4:B$53),""))</f>
        <v xml:space="preserve"> </v>
      </c>
      <c r="I599" s="48"/>
      <c r="J599" s="48"/>
      <c r="K599" s="48"/>
      <c r="L599" s="48"/>
      <c r="M599" s="48"/>
      <c r="N599" s="48"/>
      <c r="O599" s="48"/>
      <c r="P599" s="48"/>
      <c r="Q599" s="48"/>
      <c r="R599" s="48"/>
      <c r="S599" s="48"/>
      <c r="T599" s="48"/>
      <c r="U599" s="48"/>
      <c r="V599" s="48"/>
      <c r="W599" s="48"/>
      <c r="X599" s="48"/>
      <c r="Y599" s="48"/>
      <c r="Z599" s="48"/>
      <c r="AA599" s="49"/>
      <c r="AB599" s="142">
        <f t="shared" si="19"/>
        <v>0</v>
      </c>
      <c r="AC599" s="142">
        <f>IF(NOT(ISBLANK(F599)),LOOKUP(F599,EWKNrListe,Übersicht!D$11:D$26),0)</f>
        <v>0</v>
      </c>
      <c r="AD599" s="142">
        <f>IF(AND(NOT(ISBLANK(G599)),ISNUMBER(H599)),LOOKUP(H599,WKNrListe,Übersicht!I$11:I$26),)</f>
        <v>0</v>
      </c>
      <c r="AE599" s="216" t="str">
        <f t="shared" si="18"/>
        <v/>
      </c>
      <c r="AF599" s="206" t="str">
        <f>IF(OR(ISBLANK(F599),
AND(
ISBLANK(E599),
NOT(ISNUMBER(E599))
)),
"",
IF(
E599&lt;=Schwierigkeitsstufen!J$3,
Schwierigkeitsstufen!K$3,
Schwierigkeitsstufen!K$2
))</f>
        <v/>
      </c>
    </row>
    <row r="600" spans="1:32" s="50" customFormat="1" ht="15" x14ac:dyDescent="0.2">
      <c r="A600" s="46"/>
      <c r="B600" s="46"/>
      <c r="C600" s="48"/>
      <c r="D600" s="48"/>
      <c r="E600" s="47"/>
      <c r="F600" s="48"/>
      <c r="G600" s="48"/>
      <c r="H600" s="170" t="str">
        <f>IF(ISBLANK(G600)," ",IF(LOOKUP(G600,MannschaftsNrListe,Mannschaften!B$4:B$53)&lt;&gt;0,LOOKUP(G600,MannschaftsNrListe,Mannschaften!B$4:B$53),""))</f>
        <v xml:space="preserve"> </v>
      </c>
      <c r="I600" s="48"/>
      <c r="J600" s="48"/>
      <c r="K600" s="48"/>
      <c r="L600" s="48"/>
      <c r="M600" s="48"/>
      <c r="N600" s="48"/>
      <c r="O600" s="48"/>
      <c r="P600" s="48"/>
      <c r="Q600" s="48"/>
      <c r="R600" s="48"/>
      <c r="S600" s="48"/>
      <c r="T600" s="48"/>
      <c r="U600" s="48"/>
      <c r="V600" s="48"/>
      <c r="W600" s="48"/>
      <c r="X600" s="48"/>
      <c r="Y600" s="48"/>
      <c r="Z600" s="48"/>
      <c r="AA600" s="49"/>
      <c r="AB600" s="142">
        <f t="shared" si="19"/>
        <v>0</v>
      </c>
      <c r="AC600" s="142">
        <f>IF(NOT(ISBLANK(F600)),LOOKUP(F600,EWKNrListe,Übersicht!D$11:D$26),0)</f>
        <v>0</v>
      </c>
      <c r="AD600" s="142">
        <f>IF(AND(NOT(ISBLANK(G600)),ISNUMBER(H600)),LOOKUP(H600,WKNrListe,Übersicht!I$11:I$26),)</f>
        <v>0</v>
      </c>
      <c r="AE600" s="216" t="str">
        <f t="shared" si="18"/>
        <v/>
      </c>
      <c r="AF600" s="206" t="str">
        <f>IF(OR(ISBLANK(F600),
AND(
ISBLANK(E600),
NOT(ISNUMBER(E600))
)),
"",
IF(
E600&lt;=Schwierigkeitsstufen!J$3,
Schwierigkeitsstufen!K$3,
Schwierigkeitsstufen!K$2
))</f>
        <v/>
      </c>
    </row>
    <row r="601" spans="1:32" s="50" customFormat="1" ht="15" x14ac:dyDescent="0.2">
      <c r="A601" s="46"/>
      <c r="B601" s="46"/>
      <c r="C601" s="48"/>
      <c r="D601" s="48"/>
      <c r="E601" s="47"/>
      <c r="F601" s="48"/>
      <c r="G601" s="48"/>
      <c r="H601" s="170" t="str">
        <f>IF(ISBLANK(G601)," ",IF(LOOKUP(G601,MannschaftsNrListe,Mannschaften!B$4:B$53)&lt;&gt;0,LOOKUP(G601,MannschaftsNrListe,Mannschaften!B$4:B$53),""))</f>
        <v xml:space="preserve"> </v>
      </c>
      <c r="I601" s="48"/>
      <c r="J601" s="48"/>
      <c r="K601" s="48"/>
      <c r="L601" s="48"/>
      <c r="M601" s="48"/>
      <c r="N601" s="48"/>
      <c r="O601" s="48"/>
      <c r="P601" s="48"/>
      <c r="Q601" s="48"/>
      <c r="R601" s="48"/>
      <c r="S601" s="48"/>
      <c r="T601" s="48"/>
      <c r="U601" s="48"/>
      <c r="V601" s="48"/>
      <c r="W601" s="48"/>
      <c r="X601" s="48"/>
      <c r="Y601" s="48"/>
      <c r="Z601" s="48"/>
      <c r="AA601" s="49"/>
      <c r="AB601" s="142">
        <f t="shared" si="19"/>
        <v>0</v>
      </c>
      <c r="AC601" s="142">
        <f>IF(NOT(ISBLANK(F601)),LOOKUP(F601,EWKNrListe,Übersicht!D$11:D$26),0)</f>
        <v>0</v>
      </c>
      <c r="AD601" s="142">
        <f>IF(AND(NOT(ISBLANK(G601)),ISNUMBER(H601)),LOOKUP(H601,WKNrListe,Übersicht!I$11:I$26),)</f>
        <v>0</v>
      </c>
      <c r="AE601" s="216" t="str">
        <f t="shared" si="18"/>
        <v/>
      </c>
      <c r="AF601" s="206" t="str">
        <f>IF(OR(ISBLANK(F601),
AND(
ISBLANK(E601),
NOT(ISNUMBER(E601))
)),
"",
IF(
E601&lt;=Schwierigkeitsstufen!J$3,
Schwierigkeitsstufen!K$3,
Schwierigkeitsstufen!K$2
))</f>
        <v/>
      </c>
    </row>
    <row r="602" spans="1:32" s="50" customFormat="1" ht="15" x14ac:dyDescent="0.2">
      <c r="A602" s="46"/>
      <c r="B602" s="46"/>
      <c r="C602" s="48"/>
      <c r="D602" s="48"/>
      <c r="E602" s="47"/>
      <c r="F602" s="48"/>
      <c r="G602" s="48"/>
      <c r="H602" s="170" t="str">
        <f>IF(ISBLANK(G602)," ",IF(LOOKUP(G602,MannschaftsNrListe,Mannschaften!B$4:B$53)&lt;&gt;0,LOOKUP(G602,MannschaftsNrListe,Mannschaften!B$4:B$53),""))</f>
        <v xml:space="preserve"> </v>
      </c>
      <c r="I602" s="48"/>
      <c r="J602" s="48"/>
      <c r="K602" s="48"/>
      <c r="L602" s="48"/>
      <c r="M602" s="48"/>
      <c r="N602" s="48"/>
      <c r="O602" s="48"/>
      <c r="P602" s="48"/>
      <c r="Q602" s="48"/>
      <c r="R602" s="48"/>
      <c r="S602" s="48"/>
      <c r="T602" s="48"/>
      <c r="U602" s="48"/>
      <c r="V602" s="48"/>
      <c r="W602" s="48"/>
      <c r="X602" s="48"/>
      <c r="Y602" s="48"/>
      <c r="Z602" s="48"/>
      <c r="AA602" s="49"/>
      <c r="AB602" s="142">
        <f t="shared" si="19"/>
        <v>0</v>
      </c>
      <c r="AC602" s="142">
        <f>IF(NOT(ISBLANK(F602)),LOOKUP(F602,EWKNrListe,Übersicht!D$11:D$26),0)</f>
        <v>0</v>
      </c>
      <c r="AD602" s="142">
        <f>IF(AND(NOT(ISBLANK(G602)),ISNUMBER(H602)),LOOKUP(H602,WKNrListe,Übersicht!I$11:I$26),)</f>
        <v>0</v>
      </c>
      <c r="AE602" s="216" t="str">
        <f t="shared" si="18"/>
        <v/>
      </c>
      <c r="AF602" s="206" t="str">
        <f>IF(OR(ISBLANK(F602),
AND(
ISBLANK(E602),
NOT(ISNUMBER(E602))
)),
"",
IF(
E602&lt;=Schwierigkeitsstufen!J$3,
Schwierigkeitsstufen!K$3,
Schwierigkeitsstufen!K$2
))</f>
        <v/>
      </c>
    </row>
    <row r="603" spans="1:32" s="50" customFormat="1" ht="15" x14ac:dyDescent="0.2">
      <c r="A603" s="46"/>
      <c r="B603" s="46"/>
      <c r="C603" s="48"/>
      <c r="D603" s="48"/>
      <c r="E603" s="47"/>
      <c r="F603" s="48"/>
      <c r="G603" s="48"/>
      <c r="H603" s="170" t="str">
        <f>IF(ISBLANK(G603)," ",IF(LOOKUP(G603,MannschaftsNrListe,Mannschaften!B$4:B$53)&lt;&gt;0,LOOKUP(G603,MannschaftsNrListe,Mannschaften!B$4:B$53),""))</f>
        <v xml:space="preserve"> </v>
      </c>
      <c r="I603" s="48"/>
      <c r="J603" s="48"/>
      <c r="K603" s="48"/>
      <c r="L603" s="48"/>
      <c r="M603" s="48"/>
      <c r="N603" s="48"/>
      <c r="O603" s="48"/>
      <c r="P603" s="48"/>
      <c r="Q603" s="48"/>
      <c r="R603" s="48"/>
      <c r="S603" s="48"/>
      <c r="T603" s="48"/>
      <c r="U603" s="48"/>
      <c r="V603" s="48"/>
      <c r="W603" s="48"/>
      <c r="X603" s="48"/>
      <c r="Y603" s="48"/>
      <c r="Z603" s="48"/>
      <c r="AA603" s="49"/>
      <c r="AB603" s="142">
        <f t="shared" si="19"/>
        <v>0</v>
      </c>
      <c r="AC603" s="142">
        <f>IF(NOT(ISBLANK(F603)),LOOKUP(F603,EWKNrListe,Übersicht!D$11:D$26),0)</f>
        <v>0</v>
      </c>
      <c r="AD603" s="142">
        <f>IF(AND(NOT(ISBLANK(G603)),ISNUMBER(H603)),LOOKUP(H603,WKNrListe,Übersicht!I$11:I$26),)</f>
        <v>0</v>
      </c>
      <c r="AE603" s="216" t="str">
        <f t="shared" si="18"/>
        <v/>
      </c>
      <c r="AF603" s="206" t="str">
        <f>IF(OR(ISBLANK(F603),
AND(
ISBLANK(E603),
NOT(ISNUMBER(E603))
)),
"",
IF(
E603&lt;=Schwierigkeitsstufen!J$3,
Schwierigkeitsstufen!K$3,
Schwierigkeitsstufen!K$2
))</f>
        <v/>
      </c>
    </row>
    <row r="604" spans="1:32" s="50" customFormat="1" ht="15" x14ac:dyDescent="0.2">
      <c r="A604" s="46"/>
      <c r="B604" s="46"/>
      <c r="C604" s="48"/>
      <c r="D604" s="48"/>
      <c r="E604" s="47"/>
      <c r="F604" s="48"/>
      <c r="G604" s="48"/>
      <c r="H604" s="170" t="str">
        <f>IF(ISBLANK(G604)," ",IF(LOOKUP(G604,MannschaftsNrListe,Mannschaften!B$4:B$53)&lt;&gt;0,LOOKUP(G604,MannschaftsNrListe,Mannschaften!B$4:B$53),""))</f>
        <v xml:space="preserve"> </v>
      </c>
      <c r="I604" s="48"/>
      <c r="J604" s="48"/>
      <c r="K604" s="48"/>
      <c r="L604" s="48"/>
      <c r="M604" s="48"/>
      <c r="N604" s="48"/>
      <c r="O604" s="48"/>
      <c r="P604" s="48"/>
      <c r="Q604" s="48"/>
      <c r="R604" s="48"/>
      <c r="S604" s="48"/>
      <c r="T604" s="48"/>
      <c r="U604" s="48"/>
      <c r="V604" s="48"/>
      <c r="W604" s="48"/>
      <c r="X604" s="48"/>
      <c r="Y604" s="48"/>
      <c r="Z604" s="48"/>
      <c r="AA604" s="49"/>
      <c r="AB604" s="142">
        <f t="shared" si="19"/>
        <v>0</v>
      </c>
      <c r="AC604" s="142">
        <f>IF(NOT(ISBLANK(F604)),LOOKUP(F604,EWKNrListe,Übersicht!D$11:D$26),0)</f>
        <v>0</v>
      </c>
      <c r="AD604" s="142">
        <f>IF(AND(NOT(ISBLANK(G604)),ISNUMBER(H604)),LOOKUP(H604,WKNrListe,Übersicht!I$11:I$26),)</f>
        <v>0</v>
      </c>
      <c r="AE604" s="216" t="str">
        <f t="shared" si="18"/>
        <v/>
      </c>
      <c r="AF604" s="206" t="str">
        <f>IF(OR(ISBLANK(F604),
AND(
ISBLANK(E604),
NOT(ISNUMBER(E604))
)),
"",
IF(
E604&lt;=Schwierigkeitsstufen!J$3,
Schwierigkeitsstufen!K$3,
Schwierigkeitsstufen!K$2
))</f>
        <v/>
      </c>
    </row>
    <row r="605" spans="1:32" s="50" customFormat="1" ht="15" x14ac:dyDescent="0.2">
      <c r="A605" s="46"/>
      <c r="B605" s="46"/>
      <c r="C605" s="48"/>
      <c r="D605" s="48"/>
      <c r="E605" s="47"/>
      <c r="F605" s="48"/>
      <c r="G605" s="48"/>
      <c r="H605" s="170" t="str">
        <f>IF(ISBLANK(G605)," ",IF(LOOKUP(G605,MannschaftsNrListe,Mannschaften!B$4:B$53)&lt;&gt;0,LOOKUP(G605,MannschaftsNrListe,Mannschaften!B$4:B$53),""))</f>
        <v xml:space="preserve"> </v>
      </c>
      <c r="I605" s="48"/>
      <c r="J605" s="48"/>
      <c r="K605" s="48"/>
      <c r="L605" s="48"/>
      <c r="M605" s="48"/>
      <c r="N605" s="48"/>
      <c r="O605" s="48"/>
      <c r="P605" s="48"/>
      <c r="Q605" s="48"/>
      <c r="R605" s="48"/>
      <c r="S605" s="48"/>
      <c r="T605" s="48"/>
      <c r="U605" s="48"/>
      <c r="V605" s="48"/>
      <c r="W605" s="48"/>
      <c r="X605" s="48"/>
      <c r="Y605" s="48"/>
      <c r="Z605" s="48"/>
      <c r="AA605" s="49"/>
      <c r="AB605" s="142">
        <f t="shared" si="19"/>
        <v>0</v>
      </c>
      <c r="AC605" s="142">
        <f>IF(NOT(ISBLANK(F605)),LOOKUP(F605,EWKNrListe,Übersicht!D$11:D$26),0)</f>
        <v>0</v>
      </c>
      <c r="AD605" s="142">
        <f>IF(AND(NOT(ISBLANK(G605)),ISNUMBER(H605)),LOOKUP(H605,WKNrListe,Übersicht!I$11:I$26),)</f>
        <v>0</v>
      </c>
      <c r="AE605" s="216" t="str">
        <f t="shared" si="18"/>
        <v/>
      </c>
      <c r="AF605" s="206" t="str">
        <f>IF(OR(ISBLANK(F605),
AND(
ISBLANK(E605),
NOT(ISNUMBER(E605))
)),
"",
IF(
E605&lt;=Schwierigkeitsstufen!J$3,
Schwierigkeitsstufen!K$3,
Schwierigkeitsstufen!K$2
))</f>
        <v/>
      </c>
    </row>
    <row r="606" spans="1:32" s="50" customFormat="1" ht="15" x14ac:dyDescent="0.2">
      <c r="A606" s="46"/>
      <c r="B606" s="46"/>
      <c r="C606" s="48"/>
      <c r="D606" s="48"/>
      <c r="E606" s="47"/>
      <c r="F606" s="48"/>
      <c r="G606" s="48"/>
      <c r="H606" s="170" t="str">
        <f>IF(ISBLANK(G606)," ",IF(LOOKUP(G606,MannschaftsNrListe,Mannschaften!B$4:B$53)&lt;&gt;0,LOOKUP(G606,MannschaftsNrListe,Mannschaften!B$4:B$53),""))</f>
        <v xml:space="preserve"> </v>
      </c>
      <c r="I606" s="48"/>
      <c r="J606" s="48"/>
      <c r="K606" s="48"/>
      <c r="L606" s="48"/>
      <c r="M606" s="48"/>
      <c r="N606" s="48"/>
      <c r="O606" s="48"/>
      <c r="P606" s="48"/>
      <c r="Q606" s="48"/>
      <c r="R606" s="48"/>
      <c r="S606" s="48"/>
      <c r="T606" s="48"/>
      <c r="U606" s="48"/>
      <c r="V606" s="48"/>
      <c r="W606" s="48"/>
      <c r="X606" s="48"/>
      <c r="Y606" s="48"/>
      <c r="Z606" s="48"/>
      <c r="AA606" s="49"/>
      <c r="AB606" s="142">
        <f t="shared" si="19"/>
        <v>0</v>
      </c>
      <c r="AC606" s="142">
        <f>IF(NOT(ISBLANK(F606)),LOOKUP(F606,EWKNrListe,Übersicht!D$11:D$26),0)</f>
        <v>0</v>
      </c>
      <c r="AD606" s="142">
        <f>IF(AND(NOT(ISBLANK(G606)),ISNUMBER(H606)),LOOKUP(H606,WKNrListe,Übersicht!I$11:I$26),)</f>
        <v>0</v>
      </c>
      <c r="AE606" s="216" t="str">
        <f t="shared" si="18"/>
        <v/>
      </c>
      <c r="AF606" s="206" t="str">
        <f>IF(OR(ISBLANK(F606),
AND(
ISBLANK(E606),
NOT(ISNUMBER(E606))
)),
"",
IF(
E606&lt;=Schwierigkeitsstufen!J$3,
Schwierigkeitsstufen!K$3,
Schwierigkeitsstufen!K$2
))</f>
        <v/>
      </c>
    </row>
    <row r="607" spans="1:32" s="50" customFormat="1" ht="15" x14ac:dyDescent="0.2">
      <c r="A607" s="46"/>
      <c r="B607" s="46"/>
      <c r="C607" s="48"/>
      <c r="D607" s="48"/>
      <c r="E607" s="47"/>
      <c r="F607" s="48"/>
      <c r="G607" s="48"/>
      <c r="H607" s="170" t="str">
        <f>IF(ISBLANK(G607)," ",IF(LOOKUP(G607,MannschaftsNrListe,Mannschaften!B$4:B$53)&lt;&gt;0,LOOKUP(G607,MannschaftsNrListe,Mannschaften!B$4:B$53),""))</f>
        <v xml:space="preserve"> </v>
      </c>
      <c r="I607" s="48"/>
      <c r="J607" s="48"/>
      <c r="K607" s="48"/>
      <c r="L607" s="48"/>
      <c r="M607" s="48"/>
      <c r="N607" s="48"/>
      <c r="O607" s="48"/>
      <c r="P607" s="48"/>
      <c r="Q607" s="48"/>
      <c r="R607" s="48"/>
      <c r="S607" s="48"/>
      <c r="T607" s="48"/>
      <c r="U607" s="48"/>
      <c r="V607" s="48"/>
      <c r="W607" s="48"/>
      <c r="X607" s="48"/>
      <c r="Y607" s="48"/>
      <c r="Z607" s="48"/>
      <c r="AA607" s="49"/>
      <c r="AB607" s="142">
        <f t="shared" si="19"/>
        <v>0</v>
      </c>
      <c r="AC607" s="142">
        <f>IF(NOT(ISBLANK(F607)),LOOKUP(F607,EWKNrListe,Übersicht!D$11:D$26),0)</f>
        <v>0</v>
      </c>
      <c r="AD607" s="142">
        <f>IF(AND(NOT(ISBLANK(G607)),ISNUMBER(H607)),LOOKUP(H607,WKNrListe,Übersicht!I$11:I$26),)</f>
        <v>0</v>
      </c>
      <c r="AE607" s="216" t="str">
        <f t="shared" si="18"/>
        <v/>
      </c>
      <c r="AF607" s="206" t="str">
        <f>IF(OR(ISBLANK(F607),
AND(
ISBLANK(E607),
NOT(ISNUMBER(E607))
)),
"",
IF(
E607&lt;=Schwierigkeitsstufen!J$3,
Schwierigkeitsstufen!K$3,
Schwierigkeitsstufen!K$2
))</f>
        <v/>
      </c>
    </row>
    <row r="608" spans="1:32" s="50" customFormat="1" ht="15" x14ac:dyDescent="0.2">
      <c r="A608" s="46"/>
      <c r="B608" s="46"/>
      <c r="C608" s="48"/>
      <c r="D608" s="48"/>
      <c r="E608" s="47"/>
      <c r="F608" s="48"/>
      <c r="G608" s="48"/>
      <c r="H608" s="170" t="str">
        <f>IF(ISBLANK(G608)," ",IF(LOOKUP(G608,MannschaftsNrListe,Mannschaften!B$4:B$53)&lt;&gt;0,LOOKUP(G608,MannschaftsNrListe,Mannschaften!B$4:B$53),""))</f>
        <v xml:space="preserve"> </v>
      </c>
      <c r="I608" s="48"/>
      <c r="J608" s="48"/>
      <c r="K608" s="48"/>
      <c r="L608" s="48"/>
      <c r="M608" s="48"/>
      <c r="N608" s="48"/>
      <c r="O608" s="48"/>
      <c r="P608" s="48"/>
      <c r="Q608" s="48"/>
      <c r="R608" s="48"/>
      <c r="S608" s="48"/>
      <c r="T608" s="48"/>
      <c r="U608" s="48"/>
      <c r="V608" s="48"/>
      <c r="W608" s="48"/>
      <c r="X608" s="48"/>
      <c r="Y608" s="48"/>
      <c r="Z608" s="48"/>
      <c r="AA608" s="49"/>
      <c r="AB608" s="142">
        <f t="shared" si="19"/>
        <v>0</v>
      </c>
      <c r="AC608" s="142">
        <f>IF(NOT(ISBLANK(F608)),LOOKUP(F608,EWKNrListe,Übersicht!D$11:D$26),0)</f>
        <v>0</v>
      </c>
      <c r="AD608" s="142">
        <f>IF(AND(NOT(ISBLANK(G608)),ISNUMBER(H608)),LOOKUP(H608,WKNrListe,Übersicht!I$11:I$26),)</f>
        <v>0</v>
      </c>
      <c r="AE608" s="216" t="str">
        <f t="shared" si="18"/>
        <v/>
      </c>
      <c r="AF608" s="206" t="str">
        <f>IF(OR(ISBLANK(F608),
AND(
ISBLANK(E608),
NOT(ISNUMBER(E608))
)),
"",
IF(
E608&lt;=Schwierigkeitsstufen!J$3,
Schwierigkeitsstufen!K$3,
Schwierigkeitsstufen!K$2
))</f>
        <v/>
      </c>
    </row>
    <row r="609" spans="1:32" s="50" customFormat="1" ht="15" x14ac:dyDescent="0.2">
      <c r="A609" s="46"/>
      <c r="B609" s="46"/>
      <c r="C609" s="48"/>
      <c r="D609" s="48"/>
      <c r="E609" s="47"/>
      <c r="F609" s="48"/>
      <c r="G609" s="48"/>
      <c r="H609" s="170" t="str">
        <f>IF(ISBLANK(G609)," ",IF(LOOKUP(G609,MannschaftsNrListe,Mannschaften!B$4:B$53)&lt;&gt;0,LOOKUP(G609,MannschaftsNrListe,Mannschaften!B$4:B$53),""))</f>
        <v xml:space="preserve"> </v>
      </c>
      <c r="I609" s="48"/>
      <c r="J609" s="48"/>
      <c r="K609" s="48"/>
      <c r="L609" s="48"/>
      <c r="M609" s="48"/>
      <c r="N609" s="48"/>
      <c r="O609" s="48"/>
      <c r="P609" s="48"/>
      <c r="Q609" s="48"/>
      <c r="R609" s="48"/>
      <c r="S609" s="48"/>
      <c r="T609" s="48"/>
      <c r="U609" s="48"/>
      <c r="V609" s="48"/>
      <c r="W609" s="48"/>
      <c r="X609" s="48"/>
      <c r="Y609" s="48"/>
      <c r="Z609" s="48"/>
      <c r="AA609" s="49"/>
      <c r="AB609" s="142">
        <f t="shared" si="19"/>
        <v>0</v>
      </c>
      <c r="AC609" s="142">
        <f>IF(NOT(ISBLANK(F609)),LOOKUP(F609,EWKNrListe,Übersicht!D$11:D$26),0)</f>
        <v>0</v>
      </c>
      <c r="AD609" s="142">
        <f>IF(AND(NOT(ISBLANK(G609)),ISNUMBER(H609)),LOOKUP(H609,WKNrListe,Übersicht!I$11:I$26),)</f>
        <v>0</v>
      </c>
      <c r="AE609" s="216" t="str">
        <f t="shared" si="18"/>
        <v/>
      </c>
      <c r="AF609" s="206" t="str">
        <f>IF(OR(ISBLANK(F609),
AND(
ISBLANK(E609),
NOT(ISNUMBER(E609))
)),
"",
IF(
E609&lt;=Schwierigkeitsstufen!J$3,
Schwierigkeitsstufen!K$3,
Schwierigkeitsstufen!K$2
))</f>
        <v/>
      </c>
    </row>
    <row r="610" spans="1:32" s="50" customFormat="1" ht="15" x14ac:dyDescent="0.2">
      <c r="A610" s="46"/>
      <c r="B610" s="46"/>
      <c r="C610" s="48"/>
      <c r="D610" s="48"/>
      <c r="E610" s="47"/>
      <c r="F610" s="48"/>
      <c r="G610" s="48"/>
      <c r="H610" s="170" t="str">
        <f>IF(ISBLANK(G610)," ",IF(LOOKUP(G610,MannschaftsNrListe,Mannschaften!B$4:B$53)&lt;&gt;0,LOOKUP(G610,MannschaftsNrListe,Mannschaften!B$4:B$53),""))</f>
        <v xml:space="preserve"> </v>
      </c>
      <c r="I610" s="48"/>
      <c r="J610" s="48"/>
      <c r="K610" s="48"/>
      <c r="L610" s="48"/>
      <c r="M610" s="48"/>
      <c r="N610" s="48"/>
      <c r="O610" s="48"/>
      <c r="P610" s="48"/>
      <c r="Q610" s="48"/>
      <c r="R610" s="48"/>
      <c r="S610" s="48"/>
      <c r="T610" s="48"/>
      <c r="U610" s="48"/>
      <c r="V610" s="48"/>
      <c r="W610" s="48"/>
      <c r="X610" s="48"/>
      <c r="Y610" s="48"/>
      <c r="Z610" s="48"/>
      <c r="AA610" s="49"/>
      <c r="AB610" s="142">
        <f t="shared" si="19"/>
        <v>0</v>
      </c>
      <c r="AC610" s="142">
        <f>IF(NOT(ISBLANK(F610)),LOOKUP(F610,EWKNrListe,Übersicht!D$11:D$26),0)</f>
        <v>0</v>
      </c>
      <c r="AD610" s="142">
        <f>IF(AND(NOT(ISBLANK(G610)),ISNUMBER(H610)),LOOKUP(H610,WKNrListe,Übersicht!I$11:I$26),)</f>
        <v>0</v>
      </c>
      <c r="AE610" s="216" t="str">
        <f t="shared" si="18"/>
        <v/>
      </c>
      <c r="AF610" s="206" t="str">
        <f>IF(OR(ISBLANK(F610),
AND(
ISBLANK(E610),
NOT(ISNUMBER(E610))
)),
"",
IF(
E610&lt;=Schwierigkeitsstufen!J$3,
Schwierigkeitsstufen!K$3,
Schwierigkeitsstufen!K$2
))</f>
        <v/>
      </c>
    </row>
    <row r="611" spans="1:32" s="50" customFormat="1" ht="15" x14ac:dyDescent="0.2">
      <c r="A611" s="46"/>
      <c r="B611" s="46"/>
      <c r="C611" s="48"/>
      <c r="D611" s="48"/>
      <c r="E611" s="47"/>
      <c r="F611" s="48"/>
      <c r="G611" s="48"/>
      <c r="H611" s="170" t="str">
        <f>IF(ISBLANK(G611)," ",IF(LOOKUP(G611,MannschaftsNrListe,Mannschaften!B$4:B$53)&lt;&gt;0,LOOKUP(G611,MannschaftsNrListe,Mannschaften!B$4:B$53),""))</f>
        <v xml:space="preserve"> </v>
      </c>
      <c r="I611" s="48"/>
      <c r="J611" s="48"/>
      <c r="K611" s="48"/>
      <c r="L611" s="48"/>
      <c r="M611" s="48"/>
      <c r="N611" s="48"/>
      <c r="O611" s="48"/>
      <c r="P611" s="48"/>
      <c r="Q611" s="48"/>
      <c r="R611" s="48"/>
      <c r="S611" s="48"/>
      <c r="T611" s="48"/>
      <c r="U611" s="48"/>
      <c r="V611" s="48"/>
      <c r="W611" s="48"/>
      <c r="X611" s="48"/>
      <c r="Y611" s="48"/>
      <c r="Z611" s="48"/>
      <c r="AA611" s="49"/>
      <c r="AB611" s="142">
        <f t="shared" si="19"/>
        <v>0</v>
      </c>
      <c r="AC611" s="142">
        <f>IF(NOT(ISBLANK(F611)),LOOKUP(F611,EWKNrListe,Übersicht!D$11:D$26),0)</f>
        <v>0</v>
      </c>
      <c r="AD611" s="142">
        <f>IF(AND(NOT(ISBLANK(G611)),ISNUMBER(H611)),LOOKUP(H611,WKNrListe,Übersicht!I$11:I$26),)</f>
        <v>0</v>
      </c>
      <c r="AE611" s="216" t="str">
        <f t="shared" si="18"/>
        <v/>
      </c>
      <c r="AF611" s="206" t="str">
        <f>IF(OR(ISBLANK(F611),
AND(
ISBLANK(E611),
NOT(ISNUMBER(E611))
)),
"",
IF(
E611&lt;=Schwierigkeitsstufen!J$3,
Schwierigkeitsstufen!K$3,
Schwierigkeitsstufen!K$2
))</f>
        <v/>
      </c>
    </row>
    <row r="612" spans="1:32" s="50" customFormat="1" ht="15" x14ac:dyDescent="0.2">
      <c r="A612" s="46"/>
      <c r="B612" s="46"/>
      <c r="C612" s="48"/>
      <c r="D612" s="48"/>
      <c r="E612" s="47"/>
      <c r="F612" s="48"/>
      <c r="G612" s="48"/>
      <c r="H612" s="170" t="str">
        <f>IF(ISBLANK(G612)," ",IF(LOOKUP(G612,MannschaftsNrListe,Mannschaften!B$4:B$53)&lt;&gt;0,LOOKUP(G612,MannschaftsNrListe,Mannschaften!B$4:B$53),""))</f>
        <v xml:space="preserve"> </v>
      </c>
      <c r="I612" s="48"/>
      <c r="J612" s="48"/>
      <c r="K612" s="48"/>
      <c r="L612" s="48"/>
      <c r="M612" s="48"/>
      <c r="N612" s="48"/>
      <c r="O612" s="48"/>
      <c r="P612" s="48"/>
      <c r="Q612" s="48"/>
      <c r="R612" s="48"/>
      <c r="S612" s="48"/>
      <c r="T612" s="48"/>
      <c r="U612" s="48"/>
      <c r="V612" s="48"/>
      <c r="W612" s="48"/>
      <c r="X612" s="48"/>
      <c r="Y612" s="48"/>
      <c r="Z612" s="48"/>
      <c r="AA612" s="49"/>
      <c r="AB612" s="142">
        <f t="shared" si="19"/>
        <v>0</v>
      </c>
      <c r="AC612" s="142">
        <f>IF(NOT(ISBLANK(F612)),LOOKUP(F612,EWKNrListe,Übersicht!D$11:D$26),0)</f>
        <v>0</v>
      </c>
      <c r="AD612" s="142">
        <f>IF(AND(NOT(ISBLANK(G612)),ISNUMBER(H612)),LOOKUP(H612,WKNrListe,Übersicht!I$11:I$26),)</f>
        <v>0</v>
      </c>
      <c r="AE612" s="216" t="str">
        <f t="shared" si="18"/>
        <v/>
      </c>
      <c r="AF612" s="206" t="str">
        <f>IF(OR(ISBLANK(F612),
AND(
ISBLANK(E612),
NOT(ISNUMBER(E612))
)),
"",
IF(
E612&lt;=Schwierigkeitsstufen!J$3,
Schwierigkeitsstufen!K$3,
Schwierigkeitsstufen!K$2
))</f>
        <v/>
      </c>
    </row>
    <row r="613" spans="1:32" s="50" customFormat="1" ht="15" x14ac:dyDescent="0.2">
      <c r="A613" s="46"/>
      <c r="B613" s="46"/>
      <c r="C613" s="48"/>
      <c r="D613" s="48"/>
      <c r="E613" s="47"/>
      <c r="F613" s="48"/>
      <c r="G613" s="48"/>
      <c r="H613" s="170" t="str">
        <f>IF(ISBLANK(G613)," ",IF(LOOKUP(G613,MannschaftsNrListe,Mannschaften!B$4:B$53)&lt;&gt;0,LOOKUP(G613,MannschaftsNrListe,Mannschaften!B$4:B$53),""))</f>
        <v xml:space="preserve"> </v>
      </c>
      <c r="I613" s="48"/>
      <c r="J613" s="48"/>
      <c r="K613" s="48"/>
      <c r="L613" s="48"/>
      <c r="M613" s="48"/>
      <c r="N613" s="48"/>
      <c r="O613" s="48"/>
      <c r="P613" s="48"/>
      <c r="Q613" s="48"/>
      <c r="R613" s="48"/>
      <c r="S613" s="48"/>
      <c r="T613" s="48"/>
      <c r="U613" s="48"/>
      <c r="V613" s="48"/>
      <c r="W613" s="48"/>
      <c r="X613" s="48"/>
      <c r="Y613" s="48"/>
      <c r="Z613" s="48"/>
      <c r="AA613" s="49"/>
      <c r="AB613" s="142">
        <f t="shared" si="19"/>
        <v>0</v>
      </c>
      <c r="AC613" s="142">
        <f>IF(NOT(ISBLANK(F613)),LOOKUP(F613,EWKNrListe,Übersicht!D$11:D$26),0)</f>
        <v>0</v>
      </c>
      <c r="AD613" s="142">
        <f>IF(AND(NOT(ISBLANK(G613)),ISNUMBER(H613)),LOOKUP(H613,WKNrListe,Übersicht!I$11:I$26),)</f>
        <v>0</v>
      </c>
      <c r="AE613" s="216" t="str">
        <f t="shared" si="18"/>
        <v/>
      </c>
      <c r="AF613" s="206" t="str">
        <f>IF(OR(ISBLANK(F613),
AND(
ISBLANK(E613),
NOT(ISNUMBER(E613))
)),
"",
IF(
E613&lt;=Schwierigkeitsstufen!J$3,
Schwierigkeitsstufen!K$3,
Schwierigkeitsstufen!K$2
))</f>
        <v/>
      </c>
    </row>
    <row r="614" spans="1:32" s="50" customFormat="1" ht="15" x14ac:dyDescent="0.2">
      <c r="A614" s="46"/>
      <c r="B614" s="46"/>
      <c r="C614" s="48"/>
      <c r="D614" s="48"/>
      <c r="E614" s="47"/>
      <c r="F614" s="48"/>
      <c r="G614" s="48"/>
      <c r="H614" s="170" t="str">
        <f>IF(ISBLANK(G614)," ",IF(LOOKUP(G614,MannschaftsNrListe,Mannschaften!B$4:B$53)&lt;&gt;0,LOOKUP(G614,MannschaftsNrListe,Mannschaften!B$4:B$53),""))</f>
        <v xml:space="preserve"> </v>
      </c>
      <c r="I614" s="48"/>
      <c r="J614" s="48"/>
      <c r="K614" s="48"/>
      <c r="L614" s="48"/>
      <c r="M614" s="48"/>
      <c r="N614" s="48"/>
      <c r="O614" s="48"/>
      <c r="P614" s="48"/>
      <c r="Q614" s="48"/>
      <c r="R614" s="48"/>
      <c r="S614" s="48"/>
      <c r="T614" s="48"/>
      <c r="U614" s="48"/>
      <c r="V614" s="48"/>
      <c r="W614" s="48"/>
      <c r="X614" s="48"/>
      <c r="Y614" s="48"/>
      <c r="Z614" s="48"/>
      <c r="AA614" s="49"/>
      <c r="AB614" s="142">
        <f t="shared" si="19"/>
        <v>0</v>
      </c>
      <c r="AC614" s="142">
        <f>IF(NOT(ISBLANK(F614)),LOOKUP(F614,EWKNrListe,Übersicht!D$11:D$26),0)</f>
        <v>0</v>
      </c>
      <c r="AD614" s="142">
        <f>IF(AND(NOT(ISBLANK(G614)),ISNUMBER(H614)),LOOKUP(H614,WKNrListe,Übersicht!I$11:I$26),)</f>
        <v>0</v>
      </c>
      <c r="AE614" s="216" t="str">
        <f t="shared" si="18"/>
        <v/>
      </c>
      <c r="AF614" s="206" t="str">
        <f>IF(OR(ISBLANK(F614),
AND(
ISBLANK(E614),
NOT(ISNUMBER(E614))
)),
"",
IF(
E614&lt;=Schwierigkeitsstufen!J$3,
Schwierigkeitsstufen!K$3,
Schwierigkeitsstufen!K$2
))</f>
        <v/>
      </c>
    </row>
    <row r="615" spans="1:32" s="50" customFormat="1" ht="15" x14ac:dyDescent="0.2">
      <c r="A615" s="46"/>
      <c r="B615" s="46"/>
      <c r="C615" s="48"/>
      <c r="D615" s="48"/>
      <c r="E615" s="47"/>
      <c r="F615" s="48"/>
      <c r="G615" s="48"/>
      <c r="H615" s="170" t="str">
        <f>IF(ISBLANK(G615)," ",IF(LOOKUP(G615,MannschaftsNrListe,Mannschaften!B$4:B$53)&lt;&gt;0,LOOKUP(G615,MannschaftsNrListe,Mannschaften!B$4:B$53),""))</f>
        <v xml:space="preserve"> </v>
      </c>
      <c r="I615" s="48"/>
      <c r="J615" s="48"/>
      <c r="K615" s="48"/>
      <c r="L615" s="48"/>
      <c r="M615" s="48"/>
      <c r="N615" s="48"/>
      <c r="O615" s="48"/>
      <c r="P615" s="48"/>
      <c r="Q615" s="48"/>
      <c r="R615" s="48"/>
      <c r="S615" s="48"/>
      <c r="T615" s="48"/>
      <c r="U615" s="48"/>
      <c r="V615" s="48"/>
      <c r="W615" s="48"/>
      <c r="X615" s="48"/>
      <c r="Y615" s="48"/>
      <c r="Z615" s="48"/>
      <c r="AA615" s="49"/>
      <c r="AB615" s="142">
        <f t="shared" si="19"/>
        <v>0</v>
      </c>
      <c r="AC615" s="142">
        <f>IF(NOT(ISBLANK(F615)),LOOKUP(F615,EWKNrListe,Übersicht!D$11:D$26),0)</f>
        <v>0</v>
      </c>
      <c r="AD615" s="142">
        <f>IF(AND(NOT(ISBLANK(G615)),ISNUMBER(H615)),LOOKUP(H615,WKNrListe,Übersicht!I$11:I$26),)</f>
        <v>0</v>
      </c>
      <c r="AE615" s="216" t="str">
        <f t="shared" si="18"/>
        <v/>
      </c>
      <c r="AF615" s="206" t="str">
        <f>IF(OR(ISBLANK(F615),
AND(
ISBLANK(E615),
NOT(ISNUMBER(E615))
)),
"",
IF(
E615&lt;=Schwierigkeitsstufen!J$3,
Schwierigkeitsstufen!K$3,
Schwierigkeitsstufen!K$2
))</f>
        <v/>
      </c>
    </row>
    <row r="616" spans="1:32" s="50" customFormat="1" ht="15" x14ac:dyDescent="0.2">
      <c r="A616" s="46"/>
      <c r="B616" s="46"/>
      <c r="C616" s="48"/>
      <c r="D616" s="48"/>
      <c r="E616" s="47"/>
      <c r="F616" s="48"/>
      <c r="G616" s="48"/>
      <c r="H616" s="170" t="str">
        <f>IF(ISBLANK(G616)," ",IF(LOOKUP(G616,MannschaftsNrListe,Mannschaften!B$4:B$53)&lt;&gt;0,LOOKUP(G616,MannschaftsNrListe,Mannschaften!B$4:B$53),""))</f>
        <v xml:space="preserve"> </v>
      </c>
      <c r="I616" s="48"/>
      <c r="J616" s="48"/>
      <c r="K616" s="48"/>
      <c r="L616" s="48"/>
      <c r="M616" s="48"/>
      <c r="N616" s="48"/>
      <c r="O616" s="48"/>
      <c r="P616" s="48"/>
      <c r="Q616" s="48"/>
      <c r="R616" s="48"/>
      <c r="S616" s="48"/>
      <c r="T616" s="48"/>
      <c r="U616" s="48"/>
      <c r="V616" s="48"/>
      <c r="W616" s="48"/>
      <c r="X616" s="48"/>
      <c r="Y616" s="48"/>
      <c r="Z616" s="48"/>
      <c r="AA616" s="49"/>
      <c r="AB616" s="142">
        <f t="shared" si="19"/>
        <v>0</v>
      </c>
      <c r="AC616" s="142">
        <f>IF(NOT(ISBLANK(F616)),LOOKUP(F616,EWKNrListe,Übersicht!D$11:D$26),0)</f>
        <v>0</v>
      </c>
      <c r="AD616" s="142">
        <f>IF(AND(NOT(ISBLANK(G616)),ISNUMBER(H616)),LOOKUP(H616,WKNrListe,Übersicht!I$11:I$26),)</f>
        <v>0</v>
      </c>
      <c r="AE616" s="216" t="str">
        <f t="shared" si="18"/>
        <v/>
      </c>
      <c r="AF616" s="206" t="str">
        <f>IF(OR(ISBLANK(F616),
AND(
ISBLANK(E616),
NOT(ISNUMBER(E616))
)),
"",
IF(
E616&lt;=Schwierigkeitsstufen!J$3,
Schwierigkeitsstufen!K$3,
Schwierigkeitsstufen!K$2
))</f>
        <v/>
      </c>
    </row>
    <row r="617" spans="1:32" s="50" customFormat="1" ht="15" x14ac:dyDescent="0.2">
      <c r="A617" s="46"/>
      <c r="B617" s="46"/>
      <c r="C617" s="48"/>
      <c r="D617" s="48"/>
      <c r="E617" s="47"/>
      <c r="F617" s="48"/>
      <c r="G617" s="48"/>
      <c r="H617" s="170" t="str">
        <f>IF(ISBLANK(G617)," ",IF(LOOKUP(G617,MannschaftsNrListe,Mannschaften!B$4:B$53)&lt;&gt;0,LOOKUP(G617,MannschaftsNrListe,Mannschaften!B$4:B$53),""))</f>
        <v xml:space="preserve"> </v>
      </c>
      <c r="I617" s="48"/>
      <c r="J617" s="48"/>
      <c r="K617" s="48"/>
      <c r="L617" s="48"/>
      <c r="M617" s="48"/>
      <c r="N617" s="48"/>
      <c r="O617" s="48"/>
      <c r="P617" s="48"/>
      <c r="Q617" s="48"/>
      <c r="R617" s="48"/>
      <c r="S617" s="48"/>
      <c r="T617" s="48"/>
      <c r="U617" s="48"/>
      <c r="V617" s="48"/>
      <c r="W617" s="48"/>
      <c r="X617" s="48"/>
      <c r="Y617" s="48"/>
      <c r="Z617" s="48"/>
      <c r="AA617" s="49"/>
      <c r="AB617" s="142">
        <f t="shared" si="19"/>
        <v>0</v>
      </c>
      <c r="AC617" s="142">
        <f>IF(NOT(ISBLANK(F617)),LOOKUP(F617,EWKNrListe,Übersicht!D$11:D$26),0)</f>
        <v>0</v>
      </c>
      <c r="AD617" s="142">
        <f>IF(AND(NOT(ISBLANK(G617)),ISNUMBER(H617)),LOOKUP(H617,WKNrListe,Übersicht!I$11:I$26),)</f>
        <v>0</v>
      </c>
      <c r="AE617" s="216" t="str">
        <f t="shared" si="18"/>
        <v/>
      </c>
      <c r="AF617" s="206" t="str">
        <f>IF(OR(ISBLANK(F617),
AND(
ISBLANK(E617),
NOT(ISNUMBER(E617))
)),
"",
IF(
E617&lt;=Schwierigkeitsstufen!J$3,
Schwierigkeitsstufen!K$3,
Schwierigkeitsstufen!K$2
))</f>
        <v/>
      </c>
    </row>
    <row r="618" spans="1:32" s="50" customFormat="1" ht="15" x14ac:dyDescent="0.2">
      <c r="A618" s="46"/>
      <c r="B618" s="46"/>
      <c r="C618" s="48"/>
      <c r="D618" s="48"/>
      <c r="E618" s="47"/>
      <c r="F618" s="48"/>
      <c r="G618" s="48"/>
      <c r="H618" s="170" t="str">
        <f>IF(ISBLANK(G618)," ",IF(LOOKUP(G618,MannschaftsNrListe,Mannschaften!B$4:B$53)&lt;&gt;0,LOOKUP(G618,MannschaftsNrListe,Mannschaften!B$4:B$53),""))</f>
        <v xml:space="preserve"> </v>
      </c>
      <c r="I618" s="48"/>
      <c r="J618" s="48"/>
      <c r="K618" s="48"/>
      <c r="L618" s="48"/>
      <c r="M618" s="48"/>
      <c r="N618" s="48"/>
      <c r="O618" s="48"/>
      <c r="P618" s="48"/>
      <c r="Q618" s="48"/>
      <c r="R618" s="48"/>
      <c r="S618" s="48"/>
      <c r="T618" s="48"/>
      <c r="U618" s="48"/>
      <c r="V618" s="48"/>
      <c r="W618" s="48"/>
      <c r="X618" s="48"/>
      <c r="Y618" s="48"/>
      <c r="Z618" s="48"/>
      <c r="AA618" s="49"/>
      <c r="AB618" s="142">
        <f t="shared" si="19"/>
        <v>0</v>
      </c>
      <c r="AC618" s="142">
        <f>IF(NOT(ISBLANK(F618)),LOOKUP(F618,EWKNrListe,Übersicht!D$11:D$26),0)</f>
        <v>0</v>
      </c>
      <c r="AD618" s="142">
        <f>IF(AND(NOT(ISBLANK(G618)),ISNUMBER(H618)),LOOKUP(H618,WKNrListe,Übersicht!I$11:I$26),)</f>
        <v>0</v>
      </c>
      <c r="AE618" s="216" t="str">
        <f t="shared" si="18"/>
        <v/>
      </c>
      <c r="AF618" s="206" t="str">
        <f>IF(OR(ISBLANK(F618),
AND(
ISBLANK(E618),
NOT(ISNUMBER(E618))
)),
"",
IF(
E618&lt;=Schwierigkeitsstufen!J$3,
Schwierigkeitsstufen!K$3,
Schwierigkeitsstufen!K$2
))</f>
        <v/>
      </c>
    </row>
    <row r="619" spans="1:32" s="50" customFormat="1" ht="15" x14ac:dyDescent="0.2">
      <c r="A619" s="46"/>
      <c r="B619" s="46"/>
      <c r="C619" s="48"/>
      <c r="D619" s="48"/>
      <c r="E619" s="47"/>
      <c r="F619" s="48"/>
      <c r="G619" s="48"/>
      <c r="H619" s="170" t="str">
        <f>IF(ISBLANK(G619)," ",IF(LOOKUP(G619,MannschaftsNrListe,Mannschaften!B$4:B$53)&lt;&gt;0,LOOKUP(G619,MannschaftsNrListe,Mannschaften!B$4:B$53),""))</f>
        <v xml:space="preserve"> </v>
      </c>
      <c r="I619" s="48"/>
      <c r="J619" s="48"/>
      <c r="K619" s="48"/>
      <c r="L619" s="48"/>
      <c r="M619" s="48"/>
      <c r="N619" s="48"/>
      <c r="O619" s="48"/>
      <c r="P619" s="48"/>
      <c r="Q619" s="48"/>
      <c r="R619" s="48"/>
      <c r="S619" s="48"/>
      <c r="T619" s="48"/>
      <c r="U619" s="48"/>
      <c r="V619" s="48"/>
      <c r="W619" s="48"/>
      <c r="X619" s="48"/>
      <c r="Y619" s="48"/>
      <c r="Z619" s="48"/>
      <c r="AA619" s="49"/>
      <c r="AB619" s="142">
        <f t="shared" si="19"/>
        <v>0</v>
      </c>
      <c r="AC619" s="142">
        <f>IF(NOT(ISBLANK(F619)),LOOKUP(F619,EWKNrListe,Übersicht!D$11:D$26),0)</f>
        <v>0</v>
      </c>
      <c r="AD619" s="142">
        <f>IF(AND(NOT(ISBLANK(G619)),ISNUMBER(H619)),LOOKUP(H619,WKNrListe,Übersicht!I$11:I$26),)</f>
        <v>0</v>
      </c>
      <c r="AE619" s="216" t="str">
        <f t="shared" si="18"/>
        <v/>
      </c>
      <c r="AF619" s="206" t="str">
        <f>IF(OR(ISBLANK(F619),
AND(
ISBLANK(E619),
NOT(ISNUMBER(E619))
)),
"",
IF(
E619&lt;=Schwierigkeitsstufen!J$3,
Schwierigkeitsstufen!K$3,
Schwierigkeitsstufen!K$2
))</f>
        <v/>
      </c>
    </row>
    <row r="620" spans="1:32" s="50" customFormat="1" ht="15" x14ac:dyDescent="0.2">
      <c r="A620" s="46"/>
      <c r="B620" s="46"/>
      <c r="C620" s="48"/>
      <c r="D620" s="48"/>
      <c r="E620" s="47"/>
      <c r="F620" s="48"/>
      <c r="G620" s="48"/>
      <c r="H620" s="170" t="str">
        <f>IF(ISBLANK(G620)," ",IF(LOOKUP(G620,MannschaftsNrListe,Mannschaften!B$4:B$53)&lt;&gt;0,LOOKUP(G620,MannschaftsNrListe,Mannschaften!B$4:B$53),""))</f>
        <v xml:space="preserve"> </v>
      </c>
      <c r="I620" s="48"/>
      <c r="J620" s="48"/>
      <c r="K620" s="48"/>
      <c r="L620" s="48"/>
      <c r="M620" s="48"/>
      <c r="N620" s="48"/>
      <c r="O620" s="48"/>
      <c r="P620" s="48"/>
      <c r="Q620" s="48"/>
      <c r="R620" s="48"/>
      <c r="S620" s="48"/>
      <c r="T620" s="48"/>
      <c r="U620" s="48"/>
      <c r="V620" s="48"/>
      <c r="W620" s="48"/>
      <c r="X620" s="48"/>
      <c r="Y620" s="48"/>
      <c r="Z620" s="48"/>
      <c r="AA620" s="49"/>
      <c r="AB620" s="142">
        <f t="shared" si="19"/>
        <v>0</v>
      </c>
      <c r="AC620" s="142">
        <f>IF(NOT(ISBLANK(F620)),LOOKUP(F620,EWKNrListe,Übersicht!D$11:D$26),0)</f>
        <v>0</v>
      </c>
      <c r="AD620" s="142">
        <f>IF(AND(NOT(ISBLANK(G620)),ISNUMBER(H620)),LOOKUP(H620,WKNrListe,Übersicht!I$11:I$26),)</f>
        <v>0</v>
      </c>
      <c r="AE620" s="216" t="str">
        <f t="shared" si="18"/>
        <v/>
      </c>
      <c r="AF620" s="206" t="str">
        <f>IF(OR(ISBLANK(F620),
AND(
ISBLANK(E620),
NOT(ISNUMBER(E620))
)),
"",
IF(
E620&lt;=Schwierigkeitsstufen!J$3,
Schwierigkeitsstufen!K$3,
Schwierigkeitsstufen!K$2
))</f>
        <v/>
      </c>
    </row>
    <row r="621" spans="1:32" s="50" customFormat="1" ht="15" x14ac:dyDescent="0.2">
      <c r="A621" s="46"/>
      <c r="B621" s="46"/>
      <c r="C621" s="48"/>
      <c r="D621" s="48"/>
      <c r="E621" s="47"/>
      <c r="F621" s="48"/>
      <c r="G621" s="48"/>
      <c r="H621" s="170" t="str">
        <f>IF(ISBLANK(G621)," ",IF(LOOKUP(G621,MannschaftsNrListe,Mannschaften!B$4:B$53)&lt;&gt;0,LOOKUP(G621,MannschaftsNrListe,Mannschaften!B$4:B$53),""))</f>
        <v xml:space="preserve"> </v>
      </c>
      <c r="I621" s="48"/>
      <c r="J621" s="48"/>
      <c r="K621" s="48"/>
      <c r="L621" s="48"/>
      <c r="M621" s="48"/>
      <c r="N621" s="48"/>
      <c r="O621" s="48"/>
      <c r="P621" s="48"/>
      <c r="Q621" s="48"/>
      <c r="R621" s="48"/>
      <c r="S621" s="48"/>
      <c r="T621" s="48"/>
      <c r="U621" s="48"/>
      <c r="V621" s="48"/>
      <c r="W621" s="48"/>
      <c r="X621" s="48"/>
      <c r="Y621" s="48"/>
      <c r="Z621" s="48"/>
      <c r="AA621" s="49"/>
      <c r="AB621" s="142">
        <f t="shared" si="19"/>
        <v>0</v>
      </c>
      <c r="AC621" s="142">
        <f>IF(NOT(ISBLANK(F621)),LOOKUP(F621,EWKNrListe,Übersicht!D$11:D$26),0)</f>
        <v>0</v>
      </c>
      <c r="AD621" s="142">
        <f>IF(AND(NOT(ISBLANK(G621)),ISNUMBER(H621)),LOOKUP(H621,WKNrListe,Übersicht!I$11:I$26),)</f>
        <v>0</v>
      </c>
      <c r="AE621" s="216" t="str">
        <f t="shared" si="18"/>
        <v/>
      </c>
      <c r="AF621" s="206" t="str">
        <f>IF(OR(ISBLANK(F621),
AND(
ISBLANK(E621),
NOT(ISNUMBER(E621))
)),
"",
IF(
E621&lt;=Schwierigkeitsstufen!J$3,
Schwierigkeitsstufen!K$3,
Schwierigkeitsstufen!K$2
))</f>
        <v/>
      </c>
    </row>
    <row r="622" spans="1:32" s="50" customFormat="1" ht="15" x14ac:dyDescent="0.2">
      <c r="A622" s="46"/>
      <c r="B622" s="46"/>
      <c r="C622" s="48"/>
      <c r="D622" s="48"/>
      <c r="E622" s="47"/>
      <c r="F622" s="48"/>
      <c r="G622" s="48"/>
      <c r="H622" s="170" t="str">
        <f>IF(ISBLANK(G622)," ",IF(LOOKUP(G622,MannschaftsNrListe,Mannschaften!B$4:B$53)&lt;&gt;0,LOOKUP(G622,MannschaftsNrListe,Mannschaften!B$4:B$53),""))</f>
        <v xml:space="preserve"> </v>
      </c>
      <c r="I622" s="48"/>
      <c r="J622" s="48"/>
      <c r="K622" s="48"/>
      <c r="L622" s="48"/>
      <c r="M622" s="48"/>
      <c r="N622" s="48"/>
      <c r="O622" s="48"/>
      <c r="P622" s="48"/>
      <c r="Q622" s="48"/>
      <c r="R622" s="48"/>
      <c r="S622" s="48"/>
      <c r="T622" s="48"/>
      <c r="U622" s="48"/>
      <c r="V622" s="48"/>
      <c r="W622" s="48"/>
      <c r="X622" s="48"/>
      <c r="Y622" s="48"/>
      <c r="Z622" s="48"/>
      <c r="AA622" s="49"/>
      <c r="AB622" s="142">
        <f t="shared" si="19"/>
        <v>0</v>
      </c>
      <c r="AC622" s="142">
        <f>IF(NOT(ISBLANK(F622)),LOOKUP(F622,EWKNrListe,Übersicht!D$11:D$26),0)</f>
        <v>0</v>
      </c>
      <c r="AD622" s="142">
        <f>IF(AND(NOT(ISBLANK(G622)),ISNUMBER(H622)),LOOKUP(H622,WKNrListe,Übersicht!I$11:I$26),)</f>
        <v>0</v>
      </c>
      <c r="AE622" s="216" t="str">
        <f t="shared" si="18"/>
        <v/>
      </c>
      <c r="AF622" s="206" t="str">
        <f>IF(OR(ISBLANK(F622),
AND(
ISBLANK(E622),
NOT(ISNUMBER(E622))
)),
"",
IF(
E622&lt;=Schwierigkeitsstufen!J$3,
Schwierigkeitsstufen!K$3,
Schwierigkeitsstufen!K$2
))</f>
        <v/>
      </c>
    </row>
    <row r="623" spans="1:32" s="50" customFormat="1" ht="15" x14ac:dyDescent="0.2">
      <c r="A623" s="46"/>
      <c r="B623" s="46"/>
      <c r="C623" s="48"/>
      <c r="D623" s="48"/>
      <c r="E623" s="47"/>
      <c r="F623" s="48"/>
      <c r="G623" s="48"/>
      <c r="H623" s="170" t="str">
        <f>IF(ISBLANK(G623)," ",IF(LOOKUP(G623,MannschaftsNrListe,Mannschaften!B$4:B$53)&lt;&gt;0,LOOKUP(G623,MannschaftsNrListe,Mannschaften!B$4:B$53),""))</f>
        <v xml:space="preserve"> </v>
      </c>
      <c r="I623" s="48"/>
      <c r="J623" s="48"/>
      <c r="K623" s="48"/>
      <c r="L623" s="48"/>
      <c r="M623" s="48"/>
      <c r="N623" s="48"/>
      <c r="O623" s="48"/>
      <c r="P623" s="48"/>
      <c r="Q623" s="48"/>
      <c r="R623" s="48"/>
      <c r="S623" s="48"/>
      <c r="T623" s="48"/>
      <c r="U623" s="48"/>
      <c r="V623" s="48"/>
      <c r="W623" s="48"/>
      <c r="X623" s="48"/>
      <c r="Y623" s="48"/>
      <c r="Z623" s="48"/>
      <c r="AA623" s="49"/>
      <c r="AB623" s="142">
        <f t="shared" si="19"/>
        <v>0</v>
      </c>
      <c r="AC623" s="142">
        <f>IF(NOT(ISBLANK(F623)),LOOKUP(F623,EWKNrListe,Übersicht!D$11:D$26),0)</f>
        <v>0</v>
      </c>
      <c r="AD623" s="142">
        <f>IF(AND(NOT(ISBLANK(G623)),ISNUMBER(H623)),LOOKUP(H623,WKNrListe,Übersicht!I$11:I$26),)</f>
        <v>0</v>
      </c>
      <c r="AE623" s="216" t="str">
        <f t="shared" si="18"/>
        <v/>
      </c>
      <c r="AF623" s="206" t="str">
        <f>IF(OR(ISBLANK(F623),
AND(
ISBLANK(E623),
NOT(ISNUMBER(E623))
)),
"",
IF(
E623&lt;=Schwierigkeitsstufen!J$3,
Schwierigkeitsstufen!K$3,
Schwierigkeitsstufen!K$2
))</f>
        <v/>
      </c>
    </row>
    <row r="624" spans="1:32" s="50" customFormat="1" ht="15" x14ac:dyDescent="0.2">
      <c r="A624" s="46"/>
      <c r="B624" s="46"/>
      <c r="C624" s="48"/>
      <c r="D624" s="48"/>
      <c r="E624" s="47"/>
      <c r="F624" s="48"/>
      <c r="G624" s="48"/>
      <c r="H624" s="170" t="str">
        <f>IF(ISBLANK(G624)," ",IF(LOOKUP(G624,MannschaftsNrListe,Mannschaften!B$4:B$53)&lt;&gt;0,LOOKUP(G624,MannschaftsNrListe,Mannschaften!B$4:B$53),""))</f>
        <v xml:space="preserve"> </v>
      </c>
      <c r="I624" s="48"/>
      <c r="J624" s="48"/>
      <c r="K624" s="48"/>
      <c r="L624" s="48"/>
      <c r="M624" s="48"/>
      <c r="N624" s="48"/>
      <c r="O624" s="48"/>
      <c r="P624" s="48"/>
      <c r="Q624" s="48"/>
      <c r="R624" s="48"/>
      <c r="S624" s="48"/>
      <c r="T624" s="48"/>
      <c r="U624" s="48"/>
      <c r="V624" s="48"/>
      <c r="W624" s="48"/>
      <c r="X624" s="48"/>
      <c r="Y624" s="48"/>
      <c r="Z624" s="48"/>
      <c r="AA624" s="49"/>
      <c r="AB624" s="142">
        <f t="shared" si="19"/>
        <v>0</v>
      </c>
      <c r="AC624" s="142">
        <f>IF(NOT(ISBLANK(F624)),LOOKUP(F624,EWKNrListe,Übersicht!D$11:D$26),0)</f>
        <v>0</v>
      </c>
      <c r="AD624" s="142">
        <f>IF(AND(NOT(ISBLANK(G624)),ISNUMBER(H624)),LOOKUP(H624,WKNrListe,Übersicht!I$11:I$26),)</f>
        <v>0</v>
      </c>
      <c r="AE624" s="216" t="str">
        <f t="shared" si="18"/>
        <v/>
      </c>
      <c r="AF624" s="206" t="str">
        <f>IF(OR(ISBLANK(F624),
AND(
ISBLANK(E624),
NOT(ISNUMBER(E624))
)),
"",
IF(
E624&lt;=Schwierigkeitsstufen!J$3,
Schwierigkeitsstufen!K$3,
Schwierigkeitsstufen!K$2
))</f>
        <v/>
      </c>
    </row>
    <row r="625" spans="1:32" s="50" customFormat="1" ht="15" x14ac:dyDescent="0.2">
      <c r="A625" s="46"/>
      <c r="B625" s="46"/>
      <c r="C625" s="48"/>
      <c r="D625" s="48"/>
      <c r="E625" s="47"/>
      <c r="F625" s="48"/>
      <c r="G625" s="48"/>
      <c r="H625" s="170" t="str">
        <f>IF(ISBLANK(G625)," ",IF(LOOKUP(G625,MannschaftsNrListe,Mannschaften!B$4:B$53)&lt;&gt;0,LOOKUP(G625,MannschaftsNrListe,Mannschaften!B$4:B$53),""))</f>
        <v xml:space="preserve"> </v>
      </c>
      <c r="I625" s="48"/>
      <c r="J625" s="48"/>
      <c r="K625" s="48"/>
      <c r="L625" s="48"/>
      <c r="M625" s="48"/>
      <c r="N625" s="48"/>
      <c r="O625" s="48"/>
      <c r="P625" s="48"/>
      <c r="Q625" s="48"/>
      <c r="R625" s="48"/>
      <c r="S625" s="48"/>
      <c r="T625" s="48"/>
      <c r="U625" s="48"/>
      <c r="V625" s="48"/>
      <c r="W625" s="48"/>
      <c r="X625" s="48"/>
      <c r="Y625" s="48"/>
      <c r="Z625" s="48"/>
      <c r="AA625" s="49"/>
      <c r="AB625" s="142">
        <f t="shared" si="19"/>
        <v>0</v>
      </c>
      <c r="AC625" s="142">
        <f>IF(NOT(ISBLANK(F625)),LOOKUP(F625,EWKNrListe,Übersicht!D$11:D$26),0)</f>
        <v>0</v>
      </c>
      <c r="AD625" s="142">
        <f>IF(AND(NOT(ISBLANK(G625)),ISNUMBER(H625)),LOOKUP(H625,WKNrListe,Übersicht!I$11:I$26),)</f>
        <v>0</v>
      </c>
      <c r="AE625" s="216" t="str">
        <f t="shared" si="18"/>
        <v/>
      </c>
      <c r="AF625" s="206" t="str">
        <f>IF(OR(ISBLANK(F625),
AND(
ISBLANK(E625),
NOT(ISNUMBER(E625))
)),
"",
IF(
E625&lt;=Schwierigkeitsstufen!J$3,
Schwierigkeitsstufen!K$3,
Schwierigkeitsstufen!K$2
))</f>
        <v/>
      </c>
    </row>
    <row r="626" spans="1:32" s="50" customFormat="1" ht="15" x14ac:dyDescent="0.2">
      <c r="A626" s="46"/>
      <c r="B626" s="46"/>
      <c r="C626" s="48"/>
      <c r="D626" s="48"/>
      <c r="E626" s="47"/>
      <c r="F626" s="48"/>
      <c r="G626" s="48"/>
      <c r="H626" s="170" t="str">
        <f>IF(ISBLANK(G626)," ",IF(LOOKUP(G626,MannschaftsNrListe,Mannschaften!B$4:B$53)&lt;&gt;0,LOOKUP(G626,MannschaftsNrListe,Mannschaften!B$4:B$53),""))</f>
        <v xml:space="preserve"> </v>
      </c>
      <c r="I626" s="48"/>
      <c r="J626" s="48"/>
      <c r="K626" s="48"/>
      <c r="L626" s="48"/>
      <c r="M626" s="48"/>
      <c r="N626" s="48"/>
      <c r="O626" s="48"/>
      <c r="P626" s="48"/>
      <c r="Q626" s="48"/>
      <c r="R626" s="48"/>
      <c r="S626" s="48"/>
      <c r="T626" s="48"/>
      <c r="U626" s="48"/>
      <c r="V626" s="48"/>
      <c r="W626" s="48"/>
      <c r="X626" s="48"/>
      <c r="Y626" s="48"/>
      <c r="Z626" s="48"/>
      <c r="AA626" s="49"/>
      <c r="AB626" s="142">
        <f t="shared" si="19"/>
        <v>0</v>
      </c>
      <c r="AC626" s="142">
        <f>IF(NOT(ISBLANK(F626)),LOOKUP(F626,EWKNrListe,Übersicht!D$11:D$26),0)</f>
        <v>0</v>
      </c>
      <c r="AD626" s="142">
        <f>IF(AND(NOT(ISBLANK(G626)),ISNUMBER(H626)),LOOKUP(H626,WKNrListe,Übersicht!I$11:I$26),)</f>
        <v>0</v>
      </c>
      <c r="AE626" s="216" t="str">
        <f t="shared" si="18"/>
        <v/>
      </c>
      <c r="AF626" s="206" t="str">
        <f>IF(OR(ISBLANK(F626),
AND(
ISBLANK(E626),
NOT(ISNUMBER(E626))
)),
"",
IF(
E626&lt;=Schwierigkeitsstufen!J$3,
Schwierigkeitsstufen!K$3,
Schwierigkeitsstufen!K$2
))</f>
        <v/>
      </c>
    </row>
    <row r="627" spans="1:32" s="50" customFormat="1" ht="15" x14ac:dyDescent="0.2">
      <c r="A627" s="46"/>
      <c r="B627" s="46"/>
      <c r="C627" s="48"/>
      <c r="D627" s="48"/>
      <c r="E627" s="47"/>
      <c r="F627" s="48"/>
      <c r="G627" s="48"/>
      <c r="H627" s="170" t="str">
        <f>IF(ISBLANK(G627)," ",IF(LOOKUP(G627,MannschaftsNrListe,Mannschaften!B$4:B$53)&lt;&gt;0,LOOKUP(G627,MannschaftsNrListe,Mannschaften!B$4:B$53),""))</f>
        <v xml:space="preserve"> </v>
      </c>
      <c r="I627" s="48"/>
      <c r="J627" s="48"/>
      <c r="K627" s="48"/>
      <c r="L627" s="48"/>
      <c r="M627" s="48"/>
      <c r="N627" s="48"/>
      <c r="O627" s="48"/>
      <c r="P627" s="48"/>
      <c r="Q627" s="48"/>
      <c r="R627" s="48"/>
      <c r="S627" s="48"/>
      <c r="T627" s="48"/>
      <c r="U627" s="48"/>
      <c r="V627" s="48"/>
      <c r="W627" s="48"/>
      <c r="X627" s="48"/>
      <c r="Y627" s="48"/>
      <c r="Z627" s="48"/>
      <c r="AA627" s="49"/>
      <c r="AB627" s="142">
        <f t="shared" si="19"/>
        <v>0</v>
      </c>
      <c r="AC627" s="142">
        <f>IF(NOT(ISBLANK(F627)),LOOKUP(F627,EWKNrListe,Übersicht!D$11:D$26),0)</f>
        <v>0</v>
      </c>
      <c r="AD627" s="142">
        <f>IF(AND(NOT(ISBLANK(G627)),ISNUMBER(H627)),LOOKUP(H627,WKNrListe,Übersicht!I$11:I$26),)</f>
        <v>0</v>
      </c>
      <c r="AE627" s="216" t="str">
        <f t="shared" si="18"/>
        <v/>
      </c>
      <c r="AF627" s="206" t="str">
        <f>IF(OR(ISBLANK(F627),
AND(
ISBLANK(E627),
NOT(ISNUMBER(E627))
)),
"",
IF(
E627&lt;=Schwierigkeitsstufen!J$3,
Schwierigkeitsstufen!K$3,
Schwierigkeitsstufen!K$2
))</f>
        <v/>
      </c>
    </row>
    <row r="628" spans="1:32" s="50" customFormat="1" ht="15" x14ac:dyDescent="0.2">
      <c r="A628" s="46"/>
      <c r="B628" s="46"/>
      <c r="C628" s="48"/>
      <c r="D628" s="48"/>
      <c r="E628" s="47"/>
      <c r="F628" s="48"/>
      <c r="G628" s="48"/>
      <c r="H628" s="170" t="str">
        <f>IF(ISBLANK(G628)," ",IF(LOOKUP(G628,MannschaftsNrListe,Mannschaften!B$4:B$53)&lt;&gt;0,LOOKUP(G628,MannschaftsNrListe,Mannschaften!B$4:B$53),""))</f>
        <v xml:space="preserve"> </v>
      </c>
      <c r="I628" s="48"/>
      <c r="J628" s="48"/>
      <c r="K628" s="48"/>
      <c r="L628" s="48"/>
      <c r="M628" s="48"/>
      <c r="N628" s="48"/>
      <c r="O628" s="48"/>
      <c r="P628" s="48"/>
      <c r="Q628" s="48"/>
      <c r="R628" s="48"/>
      <c r="S628" s="48"/>
      <c r="T628" s="48"/>
      <c r="U628" s="48"/>
      <c r="V628" s="48"/>
      <c r="W628" s="48"/>
      <c r="X628" s="48"/>
      <c r="Y628" s="48"/>
      <c r="Z628" s="48"/>
      <c r="AA628" s="49"/>
      <c r="AB628" s="142">
        <f t="shared" si="19"/>
        <v>0</v>
      </c>
      <c r="AC628" s="142">
        <f>IF(NOT(ISBLANK(F628)),LOOKUP(F628,EWKNrListe,Übersicht!D$11:D$26),0)</f>
        <v>0</v>
      </c>
      <c r="AD628" s="142">
        <f>IF(AND(NOT(ISBLANK(G628)),ISNUMBER(H628)),LOOKUP(H628,WKNrListe,Übersicht!I$11:I$26),)</f>
        <v>0</v>
      </c>
      <c r="AE628" s="216" t="str">
        <f t="shared" si="18"/>
        <v/>
      </c>
      <c r="AF628" s="206" t="str">
        <f>IF(OR(ISBLANK(F628),
AND(
ISBLANK(E628),
NOT(ISNUMBER(E628))
)),
"",
IF(
E628&lt;=Schwierigkeitsstufen!J$3,
Schwierigkeitsstufen!K$3,
Schwierigkeitsstufen!K$2
))</f>
        <v/>
      </c>
    </row>
    <row r="629" spans="1:32" s="50" customFormat="1" ht="15" x14ac:dyDescent="0.2">
      <c r="A629" s="46"/>
      <c r="B629" s="46"/>
      <c r="C629" s="48"/>
      <c r="D629" s="48"/>
      <c r="E629" s="47"/>
      <c r="F629" s="48"/>
      <c r="G629" s="48"/>
      <c r="H629" s="170" t="str">
        <f>IF(ISBLANK(G629)," ",IF(LOOKUP(G629,MannschaftsNrListe,Mannschaften!B$4:B$53)&lt;&gt;0,LOOKUP(G629,MannschaftsNrListe,Mannschaften!B$4:B$53),""))</f>
        <v xml:space="preserve"> </v>
      </c>
      <c r="I629" s="48"/>
      <c r="J629" s="48"/>
      <c r="K629" s="48"/>
      <c r="L629" s="48"/>
      <c r="M629" s="48"/>
      <c r="N629" s="48"/>
      <c r="O629" s="48"/>
      <c r="P629" s="48"/>
      <c r="Q629" s="48"/>
      <c r="R629" s="48"/>
      <c r="S629" s="48"/>
      <c r="T629" s="48"/>
      <c r="U629" s="48"/>
      <c r="V629" s="48"/>
      <c r="W629" s="48"/>
      <c r="X629" s="48"/>
      <c r="Y629" s="48"/>
      <c r="Z629" s="48"/>
      <c r="AA629" s="49"/>
      <c r="AB629" s="142">
        <f t="shared" si="19"/>
        <v>0</v>
      </c>
      <c r="AC629" s="142">
        <f>IF(NOT(ISBLANK(F629)),LOOKUP(F629,EWKNrListe,Übersicht!D$11:D$26),0)</f>
        <v>0</v>
      </c>
      <c r="AD629" s="142">
        <f>IF(AND(NOT(ISBLANK(G629)),ISNUMBER(H629)),LOOKUP(H629,WKNrListe,Übersicht!I$11:I$26),)</f>
        <v>0</v>
      </c>
      <c r="AE629" s="216" t="str">
        <f t="shared" si="18"/>
        <v/>
      </c>
      <c r="AF629" s="206" t="str">
        <f>IF(OR(ISBLANK(F629),
AND(
ISBLANK(E629),
NOT(ISNUMBER(E629))
)),
"",
IF(
E629&lt;=Schwierigkeitsstufen!J$3,
Schwierigkeitsstufen!K$3,
Schwierigkeitsstufen!K$2
))</f>
        <v/>
      </c>
    </row>
    <row r="630" spans="1:32" s="50" customFormat="1" ht="15" x14ac:dyDescent="0.2">
      <c r="A630" s="46"/>
      <c r="B630" s="46"/>
      <c r="C630" s="48"/>
      <c r="D630" s="48"/>
      <c r="E630" s="47"/>
      <c r="F630" s="48"/>
      <c r="G630" s="48"/>
      <c r="H630" s="170" t="str">
        <f>IF(ISBLANK(G630)," ",IF(LOOKUP(G630,MannschaftsNrListe,Mannschaften!B$4:B$53)&lt;&gt;0,LOOKUP(G630,MannschaftsNrListe,Mannschaften!B$4:B$53),""))</f>
        <v xml:space="preserve"> </v>
      </c>
      <c r="I630" s="48"/>
      <c r="J630" s="48"/>
      <c r="K630" s="48"/>
      <c r="L630" s="48"/>
      <c r="M630" s="48"/>
      <c r="N630" s="48"/>
      <c r="O630" s="48"/>
      <c r="P630" s="48"/>
      <c r="Q630" s="48"/>
      <c r="R630" s="48"/>
      <c r="S630" s="48"/>
      <c r="T630" s="48"/>
      <c r="U630" s="48"/>
      <c r="V630" s="48"/>
      <c r="W630" s="48"/>
      <c r="X630" s="48"/>
      <c r="Y630" s="48"/>
      <c r="Z630" s="48"/>
      <c r="AA630" s="49"/>
      <c r="AB630" s="142">
        <f t="shared" si="19"/>
        <v>0</v>
      </c>
      <c r="AC630" s="142">
        <f>IF(NOT(ISBLANK(F630)),LOOKUP(F630,EWKNrListe,Übersicht!D$11:D$26),0)</f>
        <v>0</v>
      </c>
      <c r="AD630" s="142">
        <f>IF(AND(NOT(ISBLANK(G630)),ISNUMBER(H630)),LOOKUP(H630,WKNrListe,Übersicht!I$11:I$26),)</f>
        <v>0</v>
      </c>
      <c r="AE630" s="216" t="str">
        <f t="shared" si="18"/>
        <v/>
      </c>
      <c r="AF630" s="206" t="str">
        <f>IF(OR(ISBLANK(F630),
AND(
ISBLANK(E630),
NOT(ISNUMBER(E630))
)),
"",
IF(
E630&lt;=Schwierigkeitsstufen!J$3,
Schwierigkeitsstufen!K$3,
Schwierigkeitsstufen!K$2
))</f>
        <v/>
      </c>
    </row>
    <row r="631" spans="1:32" s="50" customFormat="1" ht="15" x14ac:dyDescent="0.2">
      <c r="A631" s="46"/>
      <c r="B631" s="46"/>
      <c r="C631" s="48"/>
      <c r="D631" s="48"/>
      <c r="E631" s="47"/>
      <c r="F631" s="48"/>
      <c r="G631" s="48"/>
      <c r="H631" s="170" t="str">
        <f>IF(ISBLANK(G631)," ",IF(LOOKUP(G631,MannschaftsNrListe,Mannschaften!B$4:B$53)&lt;&gt;0,LOOKUP(G631,MannschaftsNrListe,Mannschaften!B$4:B$53),""))</f>
        <v xml:space="preserve"> </v>
      </c>
      <c r="I631" s="48"/>
      <c r="J631" s="48"/>
      <c r="K631" s="48"/>
      <c r="L631" s="48"/>
      <c r="M631" s="48"/>
      <c r="N631" s="48"/>
      <c r="O631" s="48"/>
      <c r="P631" s="48"/>
      <c r="Q631" s="48"/>
      <c r="R631" s="48"/>
      <c r="S631" s="48"/>
      <c r="T631" s="48"/>
      <c r="U631" s="48"/>
      <c r="V631" s="48"/>
      <c r="W631" s="48"/>
      <c r="X631" s="48"/>
      <c r="Y631" s="48"/>
      <c r="Z631" s="48"/>
      <c r="AA631" s="49"/>
      <c r="AB631" s="142">
        <f t="shared" si="19"/>
        <v>0</v>
      </c>
      <c r="AC631" s="142">
        <f>IF(NOT(ISBLANK(F631)),LOOKUP(F631,EWKNrListe,Übersicht!D$11:D$26),0)</f>
        <v>0</v>
      </c>
      <c r="AD631" s="142">
        <f>IF(AND(NOT(ISBLANK(G631)),ISNUMBER(H631)),LOOKUP(H631,WKNrListe,Übersicht!I$11:I$26),)</f>
        <v>0</v>
      </c>
      <c r="AE631" s="216" t="str">
        <f t="shared" si="18"/>
        <v/>
      </c>
      <c r="AF631" s="206" t="str">
        <f>IF(OR(ISBLANK(F631),
AND(
ISBLANK(E631),
NOT(ISNUMBER(E631))
)),
"",
IF(
E631&lt;=Schwierigkeitsstufen!J$3,
Schwierigkeitsstufen!K$3,
Schwierigkeitsstufen!K$2
))</f>
        <v/>
      </c>
    </row>
    <row r="632" spans="1:32" s="50" customFormat="1" ht="15" x14ac:dyDescent="0.2">
      <c r="A632" s="46"/>
      <c r="B632" s="46"/>
      <c r="C632" s="48"/>
      <c r="D632" s="48"/>
      <c r="E632" s="47"/>
      <c r="F632" s="48"/>
      <c r="G632" s="48"/>
      <c r="H632" s="170" t="str">
        <f>IF(ISBLANK(G632)," ",IF(LOOKUP(G632,MannschaftsNrListe,Mannschaften!B$4:B$53)&lt;&gt;0,LOOKUP(G632,MannschaftsNrListe,Mannschaften!B$4:B$53),""))</f>
        <v xml:space="preserve"> </v>
      </c>
      <c r="I632" s="48"/>
      <c r="J632" s="48"/>
      <c r="K632" s="48"/>
      <c r="L632" s="48"/>
      <c r="M632" s="48"/>
      <c r="N632" s="48"/>
      <c r="O632" s="48"/>
      <c r="P632" s="48"/>
      <c r="Q632" s="48"/>
      <c r="R632" s="48"/>
      <c r="S632" s="48"/>
      <c r="T632" s="48"/>
      <c r="U632" s="48"/>
      <c r="V632" s="48"/>
      <c r="W632" s="48"/>
      <c r="X632" s="48"/>
      <c r="Y632" s="48"/>
      <c r="Z632" s="48"/>
      <c r="AA632" s="49"/>
      <c r="AB632" s="142">
        <f t="shared" si="19"/>
        <v>0</v>
      </c>
      <c r="AC632" s="142">
        <f>IF(NOT(ISBLANK(F632)),LOOKUP(F632,EWKNrListe,Übersicht!D$11:D$26),0)</f>
        <v>0</v>
      </c>
      <c r="AD632" s="142">
        <f>IF(AND(NOT(ISBLANK(G632)),ISNUMBER(H632)),LOOKUP(H632,WKNrListe,Übersicht!I$11:I$26),)</f>
        <v>0</v>
      </c>
      <c r="AE632" s="216" t="str">
        <f t="shared" si="18"/>
        <v/>
      </c>
      <c r="AF632" s="206" t="str">
        <f>IF(OR(ISBLANK(F632),
AND(
ISBLANK(E632),
NOT(ISNUMBER(E632))
)),
"",
IF(
E632&lt;=Schwierigkeitsstufen!J$3,
Schwierigkeitsstufen!K$3,
Schwierigkeitsstufen!K$2
))</f>
        <v/>
      </c>
    </row>
    <row r="633" spans="1:32" s="50" customFormat="1" ht="15" x14ac:dyDescent="0.2">
      <c r="A633" s="46"/>
      <c r="B633" s="46"/>
      <c r="C633" s="48"/>
      <c r="D633" s="48"/>
      <c r="E633" s="47"/>
      <c r="F633" s="48"/>
      <c r="G633" s="48"/>
      <c r="H633" s="170" t="str">
        <f>IF(ISBLANK(G633)," ",IF(LOOKUP(G633,MannschaftsNrListe,Mannschaften!B$4:B$53)&lt;&gt;0,LOOKUP(G633,MannschaftsNrListe,Mannschaften!B$4:B$53),""))</f>
        <v xml:space="preserve"> </v>
      </c>
      <c r="I633" s="48"/>
      <c r="J633" s="48"/>
      <c r="K633" s="48"/>
      <c r="L633" s="48"/>
      <c r="M633" s="48"/>
      <c r="N633" s="48"/>
      <c r="O633" s="48"/>
      <c r="P633" s="48"/>
      <c r="Q633" s="48"/>
      <c r="R633" s="48"/>
      <c r="S633" s="48"/>
      <c r="T633" s="48"/>
      <c r="U633" s="48"/>
      <c r="V633" s="48"/>
      <c r="W633" s="48"/>
      <c r="X633" s="48"/>
      <c r="Y633" s="48"/>
      <c r="Z633" s="48"/>
      <c r="AA633" s="49"/>
      <c r="AB633" s="142">
        <f t="shared" si="19"/>
        <v>0</v>
      </c>
      <c r="AC633" s="142">
        <f>IF(NOT(ISBLANK(F633)),LOOKUP(F633,EWKNrListe,Übersicht!D$11:D$26),0)</f>
        <v>0</v>
      </c>
      <c r="AD633" s="142">
        <f>IF(AND(NOT(ISBLANK(G633)),ISNUMBER(H633)),LOOKUP(H633,WKNrListe,Übersicht!I$11:I$26),)</f>
        <v>0</v>
      </c>
      <c r="AE633" s="216" t="str">
        <f t="shared" si="18"/>
        <v/>
      </c>
      <c r="AF633" s="206" t="str">
        <f>IF(OR(ISBLANK(F633),
AND(
ISBLANK(E633),
NOT(ISNUMBER(E633))
)),
"",
IF(
E633&lt;=Schwierigkeitsstufen!J$3,
Schwierigkeitsstufen!K$3,
Schwierigkeitsstufen!K$2
))</f>
        <v/>
      </c>
    </row>
    <row r="634" spans="1:32" s="50" customFormat="1" ht="15" x14ac:dyDescent="0.2">
      <c r="A634" s="46"/>
      <c r="B634" s="46"/>
      <c r="C634" s="48"/>
      <c r="D634" s="48"/>
      <c r="E634" s="47"/>
      <c r="F634" s="48"/>
      <c r="G634" s="48"/>
      <c r="H634" s="170" t="str">
        <f>IF(ISBLANK(G634)," ",IF(LOOKUP(G634,MannschaftsNrListe,Mannschaften!B$4:B$53)&lt;&gt;0,LOOKUP(G634,MannschaftsNrListe,Mannschaften!B$4:B$53),""))</f>
        <v xml:space="preserve"> </v>
      </c>
      <c r="I634" s="48"/>
      <c r="J634" s="48"/>
      <c r="K634" s="48"/>
      <c r="L634" s="48"/>
      <c r="M634" s="48"/>
      <c r="N634" s="48"/>
      <c r="O634" s="48"/>
      <c r="P634" s="48"/>
      <c r="Q634" s="48"/>
      <c r="R634" s="48"/>
      <c r="S634" s="48"/>
      <c r="T634" s="48"/>
      <c r="U634" s="48"/>
      <c r="V634" s="48"/>
      <c r="W634" s="48"/>
      <c r="X634" s="48"/>
      <c r="Y634" s="48"/>
      <c r="Z634" s="48"/>
      <c r="AA634" s="49"/>
      <c r="AB634" s="142">
        <f t="shared" si="19"/>
        <v>0</v>
      </c>
      <c r="AC634" s="142">
        <f>IF(NOT(ISBLANK(F634)),LOOKUP(F634,EWKNrListe,Übersicht!D$11:D$26),0)</f>
        <v>0</v>
      </c>
      <c r="AD634" s="142">
        <f>IF(AND(NOT(ISBLANK(G634)),ISNUMBER(H634)),LOOKUP(H634,WKNrListe,Übersicht!I$11:I$26),)</f>
        <v>0</v>
      </c>
      <c r="AE634" s="216" t="str">
        <f t="shared" si="18"/>
        <v/>
      </c>
      <c r="AF634" s="206" t="str">
        <f>IF(OR(ISBLANK(F634),
AND(
ISBLANK(E634),
NOT(ISNUMBER(E634))
)),
"",
IF(
E634&lt;=Schwierigkeitsstufen!J$3,
Schwierigkeitsstufen!K$3,
Schwierigkeitsstufen!K$2
))</f>
        <v/>
      </c>
    </row>
    <row r="635" spans="1:32" s="50" customFormat="1" ht="15" x14ac:dyDescent="0.2">
      <c r="A635" s="46"/>
      <c r="B635" s="46"/>
      <c r="C635" s="48"/>
      <c r="D635" s="48"/>
      <c r="E635" s="47"/>
      <c r="F635" s="48"/>
      <c r="G635" s="48"/>
      <c r="H635" s="170" t="str">
        <f>IF(ISBLANK(G635)," ",IF(LOOKUP(G635,MannschaftsNrListe,Mannschaften!B$4:B$53)&lt;&gt;0,LOOKUP(G635,MannschaftsNrListe,Mannschaften!B$4:B$53),""))</f>
        <v xml:space="preserve"> </v>
      </c>
      <c r="I635" s="48"/>
      <c r="J635" s="48"/>
      <c r="K635" s="48"/>
      <c r="L635" s="48"/>
      <c r="M635" s="48"/>
      <c r="N635" s="48"/>
      <c r="O635" s="48"/>
      <c r="P635" s="48"/>
      <c r="Q635" s="48"/>
      <c r="R635" s="48"/>
      <c r="S635" s="48"/>
      <c r="T635" s="48"/>
      <c r="U635" s="48"/>
      <c r="V635" s="48"/>
      <c r="W635" s="48"/>
      <c r="X635" s="48"/>
      <c r="Y635" s="48"/>
      <c r="Z635" s="48"/>
      <c r="AA635" s="49"/>
      <c r="AB635" s="142">
        <f t="shared" si="19"/>
        <v>0</v>
      </c>
      <c r="AC635" s="142">
        <f>IF(NOT(ISBLANK(F635)),LOOKUP(F635,EWKNrListe,Übersicht!D$11:D$26),0)</f>
        <v>0</v>
      </c>
      <c r="AD635" s="142">
        <f>IF(AND(NOT(ISBLANK(G635)),ISNUMBER(H635)),LOOKUP(H635,WKNrListe,Übersicht!I$11:I$26),)</f>
        <v>0</v>
      </c>
      <c r="AE635" s="216" t="str">
        <f t="shared" si="18"/>
        <v/>
      </c>
      <c r="AF635" s="206" t="str">
        <f>IF(OR(ISBLANK(F635),
AND(
ISBLANK(E635),
NOT(ISNUMBER(E635))
)),
"",
IF(
E635&lt;=Schwierigkeitsstufen!J$3,
Schwierigkeitsstufen!K$3,
Schwierigkeitsstufen!K$2
))</f>
        <v/>
      </c>
    </row>
    <row r="636" spans="1:32" s="50" customFormat="1" ht="15" x14ac:dyDescent="0.2">
      <c r="A636" s="46"/>
      <c r="B636" s="46"/>
      <c r="C636" s="48"/>
      <c r="D636" s="48"/>
      <c r="E636" s="47"/>
      <c r="F636" s="48"/>
      <c r="G636" s="48"/>
      <c r="H636" s="170" t="str">
        <f>IF(ISBLANK(G636)," ",IF(LOOKUP(G636,MannschaftsNrListe,Mannschaften!B$4:B$53)&lt;&gt;0,LOOKUP(G636,MannschaftsNrListe,Mannschaften!B$4:B$53),""))</f>
        <v xml:space="preserve"> </v>
      </c>
      <c r="I636" s="48"/>
      <c r="J636" s="48"/>
      <c r="K636" s="48"/>
      <c r="L636" s="48"/>
      <c r="M636" s="48"/>
      <c r="N636" s="48"/>
      <c r="O636" s="48"/>
      <c r="P636" s="48"/>
      <c r="Q636" s="48"/>
      <c r="R636" s="48"/>
      <c r="S636" s="48"/>
      <c r="T636" s="48"/>
      <c r="U636" s="48"/>
      <c r="V636" s="48"/>
      <c r="W636" s="48"/>
      <c r="X636" s="48"/>
      <c r="Y636" s="48"/>
      <c r="Z636" s="48"/>
      <c r="AA636" s="49"/>
      <c r="AB636" s="142">
        <f t="shared" si="19"/>
        <v>0</v>
      </c>
      <c r="AC636" s="142">
        <f>IF(NOT(ISBLANK(F636)),LOOKUP(F636,EWKNrListe,Übersicht!D$11:D$26),0)</f>
        <v>0</v>
      </c>
      <c r="AD636" s="142">
        <f>IF(AND(NOT(ISBLANK(G636)),ISNUMBER(H636)),LOOKUP(H636,WKNrListe,Übersicht!I$11:I$26),)</f>
        <v>0</v>
      </c>
      <c r="AE636" s="216" t="str">
        <f t="shared" si="18"/>
        <v/>
      </c>
      <c r="AF636" s="206" t="str">
        <f>IF(OR(ISBLANK(F636),
AND(
ISBLANK(E636),
NOT(ISNUMBER(E636))
)),
"",
IF(
E636&lt;=Schwierigkeitsstufen!J$3,
Schwierigkeitsstufen!K$3,
Schwierigkeitsstufen!K$2
))</f>
        <v/>
      </c>
    </row>
    <row r="637" spans="1:32" s="50" customFormat="1" ht="15" x14ac:dyDescent="0.2">
      <c r="A637" s="46"/>
      <c r="B637" s="46"/>
      <c r="C637" s="48"/>
      <c r="D637" s="48"/>
      <c r="E637" s="47"/>
      <c r="F637" s="48"/>
      <c r="G637" s="48"/>
      <c r="H637" s="170" t="str">
        <f>IF(ISBLANK(G637)," ",IF(LOOKUP(G637,MannschaftsNrListe,Mannschaften!B$4:B$53)&lt;&gt;0,LOOKUP(G637,MannschaftsNrListe,Mannschaften!B$4:B$53),""))</f>
        <v xml:space="preserve"> </v>
      </c>
      <c r="I637" s="48"/>
      <c r="J637" s="48"/>
      <c r="K637" s="48"/>
      <c r="L637" s="48"/>
      <c r="M637" s="48"/>
      <c r="N637" s="48"/>
      <c r="O637" s="48"/>
      <c r="P637" s="48"/>
      <c r="Q637" s="48"/>
      <c r="R637" s="48"/>
      <c r="S637" s="48"/>
      <c r="T637" s="48"/>
      <c r="U637" s="48"/>
      <c r="V637" s="48"/>
      <c r="W637" s="48"/>
      <c r="X637" s="48"/>
      <c r="Y637" s="48"/>
      <c r="Z637" s="48"/>
      <c r="AA637" s="49"/>
      <c r="AB637" s="142">
        <f t="shared" si="19"/>
        <v>0</v>
      </c>
      <c r="AC637" s="142">
        <f>IF(NOT(ISBLANK(F637)),LOOKUP(F637,EWKNrListe,Übersicht!D$11:D$26),0)</f>
        <v>0</v>
      </c>
      <c r="AD637" s="142">
        <f>IF(AND(NOT(ISBLANK(G637)),ISNUMBER(H637)),LOOKUP(H637,WKNrListe,Übersicht!I$11:I$26),)</f>
        <v>0</v>
      </c>
      <c r="AE637" s="216" t="str">
        <f t="shared" si="18"/>
        <v/>
      </c>
      <c r="AF637" s="206" t="str">
        <f>IF(OR(ISBLANK(F637),
AND(
ISBLANK(E637),
NOT(ISNUMBER(E637))
)),
"",
IF(
E637&lt;=Schwierigkeitsstufen!J$3,
Schwierigkeitsstufen!K$3,
Schwierigkeitsstufen!K$2
))</f>
        <v/>
      </c>
    </row>
    <row r="638" spans="1:32" s="50" customFormat="1" ht="15" x14ac:dyDescent="0.2">
      <c r="A638" s="46"/>
      <c r="B638" s="46"/>
      <c r="C638" s="48"/>
      <c r="D638" s="48"/>
      <c r="E638" s="47"/>
      <c r="F638" s="48"/>
      <c r="G638" s="48"/>
      <c r="H638" s="170" t="str">
        <f>IF(ISBLANK(G638)," ",IF(LOOKUP(G638,MannschaftsNrListe,Mannschaften!B$4:B$53)&lt;&gt;0,LOOKUP(G638,MannschaftsNrListe,Mannschaften!B$4:B$53),""))</f>
        <v xml:space="preserve"> </v>
      </c>
      <c r="I638" s="48"/>
      <c r="J638" s="48"/>
      <c r="K638" s="48"/>
      <c r="L638" s="48"/>
      <c r="M638" s="48"/>
      <c r="N638" s="48"/>
      <c r="O638" s="48"/>
      <c r="P638" s="48"/>
      <c r="Q638" s="48"/>
      <c r="R638" s="48"/>
      <c r="S638" s="48"/>
      <c r="T638" s="48"/>
      <c r="U638" s="48"/>
      <c r="V638" s="48"/>
      <c r="W638" s="48"/>
      <c r="X638" s="48"/>
      <c r="Y638" s="48"/>
      <c r="Z638" s="48"/>
      <c r="AA638" s="49"/>
      <c r="AB638" s="142">
        <f t="shared" si="19"/>
        <v>0</v>
      </c>
      <c r="AC638" s="142">
        <f>IF(NOT(ISBLANK(F638)),LOOKUP(F638,EWKNrListe,Übersicht!D$11:D$26),0)</f>
        <v>0</v>
      </c>
      <c r="AD638" s="142">
        <f>IF(AND(NOT(ISBLANK(G638)),ISNUMBER(H638)),LOOKUP(H638,WKNrListe,Übersicht!I$11:I$26),)</f>
        <v>0</v>
      </c>
      <c r="AE638" s="216" t="str">
        <f t="shared" si="18"/>
        <v/>
      </c>
      <c r="AF638" s="206" t="str">
        <f>IF(OR(ISBLANK(F638),
AND(
ISBLANK(E638),
NOT(ISNUMBER(E638))
)),
"",
IF(
E638&lt;=Schwierigkeitsstufen!J$3,
Schwierigkeitsstufen!K$3,
Schwierigkeitsstufen!K$2
))</f>
        <v/>
      </c>
    </row>
    <row r="639" spans="1:32" s="50" customFormat="1" ht="15" x14ac:dyDescent="0.2">
      <c r="A639" s="46"/>
      <c r="B639" s="46"/>
      <c r="C639" s="48"/>
      <c r="D639" s="48"/>
      <c r="E639" s="47"/>
      <c r="F639" s="48"/>
      <c r="G639" s="48"/>
      <c r="H639" s="170" t="str">
        <f>IF(ISBLANK(G639)," ",IF(LOOKUP(G639,MannschaftsNrListe,Mannschaften!B$4:B$53)&lt;&gt;0,LOOKUP(G639,MannschaftsNrListe,Mannschaften!B$4:B$53),""))</f>
        <v xml:space="preserve"> </v>
      </c>
      <c r="I639" s="48"/>
      <c r="J639" s="48"/>
      <c r="K639" s="48"/>
      <c r="L639" s="48"/>
      <c r="M639" s="48"/>
      <c r="N639" s="48"/>
      <c r="O639" s="48"/>
      <c r="P639" s="48"/>
      <c r="Q639" s="48"/>
      <c r="R639" s="48"/>
      <c r="S639" s="48"/>
      <c r="T639" s="48"/>
      <c r="U639" s="48"/>
      <c r="V639" s="48"/>
      <c r="W639" s="48"/>
      <c r="X639" s="48"/>
      <c r="Y639" s="48"/>
      <c r="Z639" s="48"/>
      <c r="AA639" s="49"/>
      <c r="AB639" s="142">
        <f t="shared" si="19"/>
        <v>0</v>
      </c>
      <c r="AC639" s="142">
        <f>IF(NOT(ISBLANK(F639)),LOOKUP(F639,EWKNrListe,Übersicht!D$11:D$26),0)</f>
        <v>0</v>
      </c>
      <c r="AD639" s="142">
        <f>IF(AND(NOT(ISBLANK(G639)),ISNUMBER(H639)),LOOKUP(H639,WKNrListe,Übersicht!I$11:I$26),)</f>
        <v>0</v>
      </c>
      <c r="AE639" s="216" t="str">
        <f t="shared" si="18"/>
        <v/>
      </c>
      <c r="AF639" s="206" t="str">
        <f>IF(OR(ISBLANK(F639),
AND(
ISBLANK(E639),
NOT(ISNUMBER(E639))
)),
"",
IF(
E639&lt;=Schwierigkeitsstufen!J$3,
Schwierigkeitsstufen!K$3,
Schwierigkeitsstufen!K$2
))</f>
        <v/>
      </c>
    </row>
    <row r="640" spans="1:32" s="50" customFormat="1" ht="15" x14ac:dyDescent="0.2">
      <c r="A640" s="46"/>
      <c r="B640" s="46"/>
      <c r="C640" s="48"/>
      <c r="D640" s="48"/>
      <c r="E640" s="47"/>
      <c r="F640" s="48"/>
      <c r="G640" s="48"/>
      <c r="H640" s="170" t="str">
        <f>IF(ISBLANK(G640)," ",IF(LOOKUP(G640,MannschaftsNrListe,Mannschaften!B$4:B$53)&lt;&gt;0,LOOKUP(G640,MannschaftsNrListe,Mannschaften!B$4:B$53),""))</f>
        <v xml:space="preserve"> </v>
      </c>
      <c r="I640" s="48"/>
      <c r="J640" s="48"/>
      <c r="K640" s="48"/>
      <c r="L640" s="48"/>
      <c r="M640" s="48"/>
      <c r="N640" s="48"/>
      <c r="O640" s="48"/>
      <c r="P640" s="48"/>
      <c r="Q640" s="48"/>
      <c r="R640" s="48"/>
      <c r="S640" s="48"/>
      <c r="T640" s="48"/>
      <c r="U640" s="48"/>
      <c r="V640" s="48"/>
      <c r="W640" s="48"/>
      <c r="X640" s="48"/>
      <c r="Y640" s="48"/>
      <c r="Z640" s="48"/>
      <c r="AA640" s="49"/>
      <c r="AB640" s="142">
        <f t="shared" si="19"/>
        <v>0</v>
      </c>
      <c r="AC640" s="142">
        <f>IF(NOT(ISBLANK(F640)),LOOKUP(F640,EWKNrListe,Übersicht!D$11:D$26),0)</f>
        <v>0</v>
      </c>
      <c r="AD640" s="142">
        <f>IF(AND(NOT(ISBLANK(G640)),ISNUMBER(H640)),LOOKUP(H640,WKNrListe,Übersicht!I$11:I$26),)</f>
        <v>0</v>
      </c>
      <c r="AE640" s="216" t="str">
        <f t="shared" si="18"/>
        <v/>
      </c>
      <c r="AF640" s="206" t="str">
        <f>IF(OR(ISBLANK(F640),
AND(
ISBLANK(E640),
NOT(ISNUMBER(E640))
)),
"",
IF(
E640&lt;=Schwierigkeitsstufen!J$3,
Schwierigkeitsstufen!K$3,
Schwierigkeitsstufen!K$2
))</f>
        <v/>
      </c>
    </row>
    <row r="641" spans="1:32" s="50" customFormat="1" ht="15" x14ac:dyDescent="0.2">
      <c r="A641" s="46"/>
      <c r="B641" s="46"/>
      <c r="C641" s="48"/>
      <c r="D641" s="48"/>
      <c r="E641" s="47"/>
      <c r="F641" s="48"/>
      <c r="G641" s="48"/>
      <c r="H641" s="170" t="str">
        <f>IF(ISBLANK(G641)," ",IF(LOOKUP(G641,MannschaftsNrListe,Mannschaften!B$4:B$53)&lt;&gt;0,LOOKUP(G641,MannschaftsNrListe,Mannschaften!B$4:B$53),""))</f>
        <v xml:space="preserve"> </v>
      </c>
      <c r="I641" s="48"/>
      <c r="J641" s="48"/>
      <c r="K641" s="48"/>
      <c r="L641" s="48"/>
      <c r="M641" s="48"/>
      <c r="N641" s="48"/>
      <c r="O641" s="48"/>
      <c r="P641" s="48"/>
      <c r="Q641" s="48"/>
      <c r="R641" s="48"/>
      <c r="S641" s="48"/>
      <c r="T641" s="48"/>
      <c r="U641" s="48"/>
      <c r="V641" s="48"/>
      <c r="W641" s="48"/>
      <c r="X641" s="48"/>
      <c r="Y641" s="48"/>
      <c r="Z641" s="48"/>
      <c r="AA641" s="49"/>
      <c r="AB641" s="142">
        <f t="shared" si="19"/>
        <v>0</v>
      </c>
      <c r="AC641" s="142">
        <f>IF(NOT(ISBLANK(F641)),LOOKUP(F641,EWKNrListe,Übersicht!D$11:D$26),0)</f>
        <v>0</v>
      </c>
      <c r="AD641" s="142">
        <f>IF(AND(NOT(ISBLANK(G641)),ISNUMBER(H641)),LOOKUP(H641,WKNrListe,Übersicht!I$11:I$26),)</f>
        <v>0</v>
      </c>
      <c r="AE641" s="216" t="str">
        <f t="shared" si="18"/>
        <v/>
      </c>
      <c r="AF641" s="206" t="str">
        <f>IF(OR(ISBLANK(F641),
AND(
ISBLANK(E641),
NOT(ISNUMBER(E641))
)),
"",
IF(
E641&lt;=Schwierigkeitsstufen!J$3,
Schwierigkeitsstufen!K$3,
Schwierigkeitsstufen!K$2
))</f>
        <v/>
      </c>
    </row>
    <row r="642" spans="1:32" s="50" customFormat="1" ht="15" x14ac:dyDescent="0.2">
      <c r="A642" s="46"/>
      <c r="B642" s="46"/>
      <c r="C642" s="48"/>
      <c r="D642" s="48"/>
      <c r="E642" s="47"/>
      <c r="F642" s="48"/>
      <c r="G642" s="48"/>
      <c r="H642" s="170" t="str">
        <f>IF(ISBLANK(G642)," ",IF(LOOKUP(G642,MannschaftsNrListe,Mannschaften!B$4:B$53)&lt;&gt;0,LOOKUP(G642,MannschaftsNrListe,Mannschaften!B$4:B$53),""))</f>
        <v xml:space="preserve"> </v>
      </c>
      <c r="I642" s="48"/>
      <c r="J642" s="48"/>
      <c r="K642" s="48"/>
      <c r="L642" s="48"/>
      <c r="M642" s="48"/>
      <c r="N642" s="48"/>
      <c r="O642" s="48"/>
      <c r="P642" s="48"/>
      <c r="Q642" s="48"/>
      <c r="R642" s="48"/>
      <c r="S642" s="48"/>
      <c r="T642" s="48"/>
      <c r="U642" s="48"/>
      <c r="V642" s="48"/>
      <c r="W642" s="48"/>
      <c r="X642" s="48"/>
      <c r="Y642" s="48"/>
      <c r="Z642" s="48"/>
      <c r="AA642" s="49"/>
      <c r="AB642" s="142">
        <f t="shared" si="19"/>
        <v>0</v>
      </c>
      <c r="AC642" s="142">
        <f>IF(NOT(ISBLANK(F642)),LOOKUP(F642,EWKNrListe,Übersicht!D$11:D$26),0)</f>
        <v>0</v>
      </c>
      <c r="AD642" s="142">
        <f>IF(AND(NOT(ISBLANK(G642)),ISNUMBER(H642)),LOOKUP(H642,WKNrListe,Übersicht!I$11:I$26),)</f>
        <v>0</v>
      </c>
      <c r="AE642" s="216" t="str">
        <f t="shared" si="18"/>
        <v/>
      </c>
      <c r="AF642" s="206" t="str">
        <f>IF(OR(ISBLANK(F642),
AND(
ISBLANK(E642),
NOT(ISNUMBER(E642))
)),
"",
IF(
E642&lt;=Schwierigkeitsstufen!J$3,
Schwierigkeitsstufen!K$3,
Schwierigkeitsstufen!K$2
))</f>
        <v/>
      </c>
    </row>
    <row r="643" spans="1:32" s="50" customFormat="1" ht="15" x14ac:dyDescent="0.2">
      <c r="A643" s="46"/>
      <c r="B643" s="46"/>
      <c r="C643" s="48"/>
      <c r="D643" s="48"/>
      <c r="E643" s="47"/>
      <c r="F643" s="48"/>
      <c r="G643" s="48"/>
      <c r="H643" s="170" t="str">
        <f>IF(ISBLANK(G643)," ",IF(LOOKUP(G643,MannschaftsNrListe,Mannschaften!B$4:B$53)&lt;&gt;0,LOOKUP(G643,MannschaftsNrListe,Mannschaften!B$4:B$53),""))</f>
        <v xml:space="preserve"> </v>
      </c>
      <c r="I643" s="48"/>
      <c r="J643" s="48"/>
      <c r="K643" s="48"/>
      <c r="L643" s="48"/>
      <c r="M643" s="48"/>
      <c r="N643" s="48"/>
      <c r="O643" s="48"/>
      <c r="P643" s="48"/>
      <c r="Q643" s="48"/>
      <c r="R643" s="48"/>
      <c r="S643" s="48"/>
      <c r="T643" s="48"/>
      <c r="U643" s="48"/>
      <c r="V643" s="48"/>
      <c r="W643" s="48"/>
      <c r="X643" s="48"/>
      <c r="Y643" s="48"/>
      <c r="Z643" s="48"/>
      <c r="AA643" s="49"/>
      <c r="AB643" s="142">
        <f t="shared" si="19"/>
        <v>0</v>
      </c>
      <c r="AC643" s="142">
        <f>IF(NOT(ISBLANK(F643)),LOOKUP(F643,EWKNrListe,Übersicht!D$11:D$26),0)</f>
        <v>0</v>
      </c>
      <c r="AD643" s="142">
        <f>IF(AND(NOT(ISBLANK(G643)),ISNUMBER(H643)),LOOKUP(H643,WKNrListe,Übersicht!I$11:I$26),)</f>
        <v>0</v>
      </c>
      <c r="AE643" s="216" t="str">
        <f t="shared" si="18"/>
        <v/>
      </c>
      <c r="AF643" s="206" t="str">
        <f>IF(OR(ISBLANK(F643),
AND(
ISBLANK(E643),
NOT(ISNUMBER(E643))
)),
"",
IF(
E643&lt;=Schwierigkeitsstufen!J$3,
Schwierigkeitsstufen!K$3,
Schwierigkeitsstufen!K$2
))</f>
        <v/>
      </c>
    </row>
    <row r="644" spans="1:32" s="50" customFormat="1" ht="15" x14ac:dyDescent="0.2">
      <c r="A644" s="46"/>
      <c r="B644" s="46"/>
      <c r="C644" s="48"/>
      <c r="D644" s="48"/>
      <c r="E644" s="47"/>
      <c r="F644" s="48"/>
      <c r="G644" s="48"/>
      <c r="H644" s="170" t="str">
        <f>IF(ISBLANK(G644)," ",IF(LOOKUP(G644,MannschaftsNrListe,Mannschaften!B$4:B$53)&lt;&gt;0,LOOKUP(G644,MannschaftsNrListe,Mannschaften!B$4:B$53),""))</f>
        <v xml:space="preserve"> </v>
      </c>
      <c r="I644" s="48"/>
      <c r="J644" s="48"/>
      <c r="K644" s="48"/>
      <c r="L644" s="48"/>
      <c r="M644" s="48"/>
      <c r="N644" s="48"/>
      <c r="O644" s="48"/>
      <c r="P644" s="48"/>
      <c r="Q644" s="48"/>
      <c r="R644" s="48"/>
      <c r="S644" s="48"/>
      <c r="T644" s="48"/>
      <c r="U644" s="48"/>
      <c r="V644" s="48"/>
      <c r="W644" s="48"/>
      <c r="X644" s="48"/>
      <c r="Y644" s="48"/>
      <c r="Z644" s="48"/>
      <c r="AA644" s="49"/>
      <c r="AB644" s="142">
        <f t="shared" si="19"/>
        <v>0</v>
      </c>
      <c r="AC644" s="142">
        <f>IF(NOT(ISBLANK(F644)),LOOKUP(F644,EWKNrListe,Übersicht!D$11:D$26),0)</f>
        <v>0</v>
      </c>
      <c r="AD644" s="142">
        <f>IF(AND(NOT(ISBLANK(G644)),ISNUMBER(H644)),LOOKUP(H644,WKNrListe,Übersicht!I$11:I$26),)</f>
        <v>0</v>
      </c>
      <c r="AE644" s="216" t="str">
        <f t="shared" si="18"/>
        <v/>
      </c>
      <c r="AF644" s="206" t="str">
        <f>IF(OR(ISBLANK(F644),
AND(
ISBLANK(E644),
NOT(ISNUMBER(E644))
)),
"",
IF(
E644&lt;=Schwierigkeitsstufen!J$3,
Schwierigkeitsstufen!K$3,
Schwierigkeitsstufen!K$2
))</f>
        <v/>
      </c>
    </row>
    <row r="645" spans="1:32" s="50" customFormat="1" ht="15" x14ac:dyDescent="0.2">
      <c r="A645" s="46"/>
      <c r="B645" s="46"/>
      <c r="C645" s="48"/>
      <c r="D645" s="48"/>
      <c r="E645" s="47"/>
      <c r="F645" s="48"/>
      <c r="G645" s="48"/>
      <c r="H645" s="170" t="str">
        <f>IF(ISBLANK(G645)," ",IF(LOOKUP(G645,MannschaftsNrListe,Mannschaften!B$4:B$53)&lt;&gt;0,LOOKUP(G645,MannschaftsNrListe,Mannschaften!B$4:B$53),""))</f>
        <v xml:space="preserve"> </v>
      </c>
      <c r="I645" s="48"/>
      <c r="J645" s="48"/>
      <c r="K645" s="48"/>
      <c r="L645" s="48"/>
      <c r="M645" s="48"/>
      <c r="N645" s="48"/>
      <c r="O645" s="48"/>
      <c r="P645" s="48"/>
      <c r="Q645" s="48"/>
      <c r="R645" s="48"/>
      <c r="S645" s="48"/>
      <c r="T645" s="48"/>
      <c r="U645" s="48"/>
      <c r="V645" s="48"/>
      <c r="W645" s="48"/>
      <c r="X645" s="48"/>
      <c r="Y645" s="48"/>
      <c r="Z645" s="48"/>
      <c r="AA645" s="49"/>
      <c r="AB645" s="142">
        <f t="shared" si="19"/>
        <v>0</v>
      </c>
      <c r="AC645" s="142">
        <f>IF(NOT(ISBLANK(F645)),LOOKUP(F645,EWKNrListe,Übersicht!D$11:D$26),0)</f>
        <v>0</v>
      </c>
      <c r="AD645" s="142">
        <f>IF(AND(NOT(ISBLANK(G645)),ISNUMBER(H645)),LOOKUP(H645,WKNrListe,Übersicht!I$11:I$26),)</f>
        <v>0</v>
      </c>
      <c r="AE645" s="216" t="str">
        <f t="shared" si="18"/>
        <v/>
      </c>
      <c r="AF645" s="206" t="str">
        <f>IF(OR(ISBLANK(F645),
AND(
ISBLANK(E645),
NOT(ISNUMBER(E645))
)),
"",
IF(
E645&lt;=Schwierigkeitsstufen!J$3,
Schwierigkeitsstufen!K$3,
Schwierigkeitsstufen!K$2
))</f>
        <v/>
      </c>
    </row>
    <row r="646" spans="1:32" s="50" customFormat="1" ht="15" x14ac:dyDescent="0.2">
      <c r="A646" s="46"/>
      <c r="B646" s="46"/>
      <c r="C646" s="48"/>
      <c r="D646" s="48"/>
      <c r="E646" s="47"/>
      <c r="F646" s="48"/>
      <c r="G646" s="48"/>
      <c r="H646" s="170" t="str">
        <f>IF(ISBLANK(G646)," ",IF(LOOKUP(G646,MannschaftsNrListe,Mannschaften!B$4:B$53)&lt;&gt;0,LOOKUP(G646,MannschaftsNrListe,Mannschaften!B$4:B$53),""))</f>
        <v xml:space="preserve"> </v>
      </c>
      <c r="I646" s="48"/>
      <c r="J646" s="48"/>
      <c r="K646" s="48"/>
      <c r="L646" s="48"/>
      <c r="M646" s="48"/>
      <c r="N646" s="48"/>
      <c r="O646" s="48"/>
      <c r="P646" s="48"/>
      <c r="Q646" s="48"/>
      <c r="R646" s="48"/>
      <c r="S646" s="48"/>
      <c r="T646" s="48"/>
      <c r="U646" s="48"/>
      <c r="V646" s="48"/>
      <c r="W646" s="48"/>
      <c r="X646" s="48"/>
      <c r="Y646" s="48"/>
      <c r="Z646" s="48"/>
      <c r="AA646" s="49"/>
      <c r="AB646" s="142">
        <f t="shared" si="19"/>
        <v>0</v>
      </c>
      <c r="AC646" s="142">
        <f>IF(NOT(ISBLANK(F646)),LOOKUP(F646,EWKNrListe,Übersicht!D$11:D$26),0)</f>
        <v>0</v>
      </c>
      <c r="AD646" s="142">
        <f>IF(AND(NOT(ISBLANK(G646)),ISNUMBER(H646)),LOOKUP(H646,WKNrListe,Übersicht!I$11:I$26),)</f>
        <v>0</v>
      </c>
      <c r="AE646" s="216" t="str">
        <f t="shared" si="18"/>
        <v/>
      </c>
      <c r="AF646" s="206" t="str">
        <f>IF(OR(ISBLANK(F646),
AND(
ISBLANK(E646),
NOT(ISNUMBER(E646))
)),
"",
IF(
E646&lt;=Schwierigkeitsstufen!J$3,
Schwierigkeitsstufen!K$3,
Schwierigkeitsstufen!K$2
))</f>
        <v/>
      </c>
    </row>
    <row r="647" spans="1:32" s="50" customFormat="1" ht="15" x14ac:dyDescent="0.2">
      <c r="A647" s="46"/>
      <c r="B647" s="46"/>
      <c r="C647" s="48"/>
      <c r="D647" s="48"/>
      <c r="E647" s="47"/>
      <c r="F647" s="48"/>
      <c r="G647" s="48"/>
      <c r="H647" s="170" t="str">
        <f>IF(ISBLANK(G647)," ",IF(LOOKUP(G647,MannschaftsNrListe,Mannschaften!B$4:B$53)&lt;&gt;0,LOOKUP(G647,MannschaftsNrListe,Mannschaften!B$4:B$53),""))</f>
        <v xml:space="preserve"> </v>
      </c>
      <c r="I647" s="48"/>
      <c r="J647" s="48"/>
      <c r="K647" s="48"/>
      <c r="L647" s="48"/>
      <c r="M647" s="48"/>
      <c r="N647" s="48"/>
      <c r="O647" s="48"/>
      <c r="P647" s="48"/>
      <c r="Q647" s="48"/>
      <c r="R647" s="48"/>
      <c r="S647" s="48"/>
      <c r="T647" s="48"/>
      <c r="U647" s="48"/>
      <c r="V647" s="48"/>
      <c r="W647" s="48"/>
      <c r="X647" s="48"/>
      <c r="Y647" s="48"/>
      <c r="Z647" s="48"/>
      <c r="AA647" s="49"/>
      <c r="AB647" s="142">
        <f t="shared" si="19"/>
        <v>0</v>
      </c>
      <c r="AC647" s="142">
        <f>IF(NOT(ISBLANK(F647)),LOOKUP(F647,EWKNrListe,Übersicht!D$11:D$26),0)</f>
        <v>0</v>
      </c>
      <c r="AD647" s="142">
        <f>IF(AND(NOT(ISBLANK(G647)),ISNUMBER(H647)),LOOKUP(H647,WKNrListe,Übersicht!I$11:I$26),)</f>
        <v>0</v>
      </c>
      <c r="AE647" s="216" t="str">
        <f t="shared" ref="AE647:AE710" si="20">IF(
 AND(
  OR(
   ISTEXT(A647),
   ISTEXT(B647),NOT(ISBLANK(D647)),
   NOT(ISBLANK(E647)),
   NOT(ISBLANK(F647)),
   NOT(ISBLANK(G647))
  ),
  OR(
   ISBLANK(A647),
   ISBLANK(B647),
   ISBLANK(E647),ISBLANK(D647),
   AND(
    ISBLANK(F647),
    ISBLANK(G647)
    ),
  AC647&gt;AB647
  )
 ),
 "unvollständig",
 IF(
  AND(
   NOT(
    ISBLANK(G647)
    ),
   NOT(ISNUMBER(H647))
  ),
  "Seite Mannschaften ausfüllen!",
  ""
 )
)</f>
        <v/>
      </c>
      <c r="AF647" s="206" t="str">
        <f>IF(OR(ISBLANK(F647),
AND(
ISBLANK(E647),
NOT(ISNUMBER(E647))
)),
"",
IF(
E647&lt;=Schwierigkeitsstufen!J$3,
Schwierigkeitsstufen!K$3,
Schwierigkeitsstufen!K$2
))</f>
        <v/>
      </c>
    </row>
    <row r="648" spans="1:32" s="50" customFormat="1" ht="15" x14ac:dyDescent="0.2">
      <c r="A648" s="46"/>
      <c r="B648" s="46"/>
      <c r="C648" s="48"/>
      <c r="D648" s="48"/>
      <c r="E648" s="47"/>
      <c r="F648" s="48"/>
      <c r="G648" s="48"/>
      <c r="H648" s="170" t="str">
        <f>IF(ISBLANK(G648)," ",IF(LOOKUP(G648,MannschaftsNrListe,Mannschaften!B$4:B$53)&lt;&gt;0,LOOKUP(G648,MannschaftsNrListe,Mannschaften!B$4:B$53),""))</f>
        <v xml:space="preserve"> </v>
      </c>
      <c r="I648" s="48"/>
      <c r="J648" s="48"/>
      <c r="K648" s="48"/>
      <c r="L648" s="48"/>
      <c r="M648" s="48"/>
      <c r="N648" s="48"/>
      <c r="O648" s="48"/>
      <c r="P648" s="48"/>
      <c r="Q648" s="48"/>
      <c r="R648" s="48"/>
      <c r="S648" s="48"/>
      <c r="T648" s="48"/>
      <c r="U648" s="48"/>
      <c r="V648" s="48"/>
      <c r="W648" s="48"/>
      <c r="X648" s="48"/>
      <c r="Y648" s="48"/>
      <c r="Z648" s="48"/>
      <c r="AA648" s="49"/>
      <c r="AB648" s="142">
        <f t="shared" si="19"/>
        <v>0</v>
      </c>
      <c r="AC648" s="142">
        <f>IF(NOT(ISBLANK(F648)),LOOKUP(F648,EWKNrListe,Übersicht!D$11:D$26),0)</f>
        <v>0</v>
      </c>
      <c r="AD648" s="142">
        <f>IF(AND(NOT(ISBLANK(G648)),ISNUMBER(H648)),LOOKUP(H648,WKNrListe,Übersicht!I$11:I$26),)</f>
        <v>0</v>
      </c>
      <c r="AE648" s="216" t="str">
        <f t="shared" si="20"/>
        <v/>
      </c>
      <c r="AF648" s="206" t="str">
        <f>IF(OR(ISBLANK(F648),
AND(
ISBLANK(E648),
NOT(ISNUMBER(E648))
)),
"",
IF(
E648&lt;=Schwierigkeitsstufen!J$3,
Schwierigkeitsstufen!K$3,
Schwierigkeitsstufen!K$2
))</f>
        <v/>
      </c>
    </row>
    <row r="649" spans="1:32" s="50" customFormat="1" ht="15" x14ac:dyDescent="0.2">
      <c r="A649" s="46"/>
      <c r="B649" s="46"/>
      <c r="C649" s="48"/>
      <c r="D649" s="48"/>
      <c r="E649" s="47"/>
      <c r="F649" s="48"/>
      <c r="G649" s="48"/>
      <c r="H649" s="170" t="str">
        <f>IF(ISBLANK(G649)," ",IF(LOOKUP(G649,MannschaftsNrListe,Mannschaften!B$4:B$53)&lt;&gt;0,LOOKUP(G649,MannschaftsNrListe,Mannschaften!B$4:B$53),""))</f>
        <v xml:space="preserve"> </v>
      </c>
      <c r="I649" s="48"/>
      <c r="J649" s="48"/>
      <c r="K649" s="48"/>
      <c r="L649" s="48"/>
      <c r="M649" s="48"/>
      <c r="N649" s="48"/>
      <c r="O649" s="48"/>
      <c r="P649" s="48"/>
      <c r="Q649" s="48"/>
      <c r="R649" s="48"/>
      <c r="S649" s="48"/>
      <c r="T649" s="48"/>
      <c r="U649" s="48"/>
      <c r="V649" s="48"/>
      <c r="W649" s="48"/>
      <c r="X649" s="48"/>
      <c r="Y649" s="48"/>
      <c r="Z649" s="48"/>
      <c r="AA649" s="49"/>
      <c r="AB649" s="142">
        <f t="shared" si="19"/>
        <v>0</v>
      </c>
      <c r="AC649" s="142">
        <f>IF(NOT(ISBLANK(F649)),LOOKUP(F649,EWKNrListe,Übersicht!D$11:D$26),0)</f>
        <v>0</v>
      </c>
      <c r="AD649" s="142">
        <f>IF(AND(NOT(ISBLANK(G649)),ISNUMBER(H649)),LOOKUP(H649,WKNrListe,Übersicht!I$11:I$26),)</f>
        <v>0</v>
      </c>
      <c r="AE649" s="216" t="str">
        <f t="shared" si="20"/>
        <v/>
      </c>
      <c r="AF649" s="206" t="str">
        <f>IF(OR(ISBLANK(F649),
AND(
ISBLANK(E649),
NOT(ISNUMBER(E649))
)),
"",
IF(
E649&lt;=Schwierigkeitsstufen!J$3,
Schwierigkeitsstufen!K$3,
Schwierigkeitsstufen!K$2
))</f>
        <v/>
      </c>
    </row>
    <row r="650" spans="1:32" s="50" customFormat="1" ht="15" x14ac:dyDescent="0.2">
      <c r="A650" s="46"/>
      <c r="B650" s="46"/>
      <c r="C650" s="48"/>
      <c r="D650" s="48"/>
      <c r="E650" s="47"/>
      <c r="F650" s="48"/>
      <c r="G650" s="48"/>
      <c r="H650" s="170" t="str">
        <f>IF(ISBLANK(G650)," ",IF(LOOKUP(G650,MannschaftsNrListe,Mannschaften!B$4:B$53)&lt;&gt;0,LOOKUP(G650,MannschaftsNrListe,Mannschaften!B$4:B$53),""))</f>
        <v xml:space="preserve"> </v>
      </c>
      <c r="I650" s="48"/>
      <c r="J650" s="48"/>
      <c r="K650" s="48"/>
      <c r="L650" s="48"/>
      <c r="M650" s="48"/>
      <c r="N650" s="48"/>
      <c r="O650" s="48"/>
      <c r="P650" s="48"/>
      <c r="Q650" s="48"/>
      <c r="R650" s="48"/>
      <c r="S650" s="48"/>
      <c r="T650" s="48"/>
      <c r="U650" s="48"/>
      <c r="V650" s="48"/>
      <c r="W650" s="48"/>
      <c r="X650" s="48"/>
      <c r="Y650" s="48"/>
      <c r="Z650" s="48"/>
      <c r="AA650" s="49"/>
      <c r="AB650" s="142">
        <f t="shared" ref="AB650:AB713" si="21">COUNTIF(I650:Z650,"&gt;''")</f>
        <v>0</v>
      </c>
      <c r="AC650" s="142">
        <f>IF(NOT(ISBLANK(F650)),LOOKUP(F650,EWKNrListe,Übersicht!D$11:D$26),0)</f>
        <v>0</v>
      </c>
      <c r="AD650" s="142">
        <f>IF(AND(NOT(ISBLANK(G650)),ISNUMBER(H650)),LOOKUP(H650,WKNrListe,Übersicht!I$11:I$26),)</f>
        <v>0</v>
      </c>
      <c r="AE650" s="216" t="str">
        <f t="shared" si="20"/>
        <v/>
      </c>
      <c r="AF650" s="206" t="str">
        <f>IF(OR(ISBLANK(F650),
AND(
ISBLANK(E650),
NOT(ISNUMBER(E650))
)),
"",
IF(
E650&lt;=Schwierigkeitsstufen!J$3,
Schwierigkeitsstufen!K$3,
Schwierigkeitsstufen!K$2
))</f>
        <v/>
      </c>
    </row>
    <row r="651" spans="1:32" s="50" customFormat="1" ht="15" x14ac:dyDescent="0.2">
      <c r="A651" s="46"/>
      <c r="B651" s="46"/>
      <c r="C651" s="48"/>
      <c r="D651" s="48"/>
      <c r="E651" s="47"/>
      <c r="F651" s="48"/>
      <c r="G651" s="48"/>
      <c r="H651" s="170" t="str">
        <f>IF(ISBLANK(G651)," ",IF(LOOKUP(G651,MannschaftsNrListe,Mannschaften!B$4:B$53)&lt;&gt;0,LOOKUP(G651,MannschaftsNrListe,Mannschaften!B$4:B$53),""))</f>
        <v xml:space="preserve"> </v>
      </c>
      <c r="I651" s="48"/>
      <c r="J651" s="48"/>
      <c r="K651" s="48"/>
      <c r="L651" s="48"/>
      <c r="M651" s="48"/>
      <c r="N651" s="48"/>
      <c r="O651" s="48"/>
      <c r="P651" s="48"/>
      <c r="Q651" s="48"/>
      <c r="R651" s="48"/>
      <c r="S651" s="48"/>
      <c r="T651" s="48"/>
      <c r="U651" s="48"/>
      <c r="V651" s="48"/>
      <c r="W651" s="48"/>
      <c r="X651" s="48"/>
      <c r="Y651" s="48"/>
      <c r="Z651" s="48"/>
      <c r="AA651" s="49"/>
      <c r="AB651" s="142">
        <f t="shared" si="21"/>
        <v>0</v>
      </c>
      <c r="AC651" s="142">
        <f>IF(NOT(ISBLANK(F651)),LOOKUP(F651,EWKNrListe,Übersicht!D$11:D$26),0)</f>
        <v>0</v>
      </c>
      <c r="AD651" s="142">
        <f>IF(AND(NOT(ISBLANK(G651)),ISNUMBER(H651)),LOOKUP(H651,WKNrListe,Übersicht!I$11:I$26),)</f>
        <v>0</v>
      </c>
      <c r="AE651" s="216" t="str">
        <f t="shared" si="20"/>
        <v/>
      </c>
      <c r="AF651" s="206" t="str">
        <f>IF(OR(ISBLANK(F651),
AND(
ISBLANK(E651),
NOT(ISNUMBER(E651))
)),
"",
IF(
E651&lt;=Schwierigkeitsstufen!J$3,
Schwierigkeitsstufen!K$3,
Schwierigkeitsstufen!K$2
))</f>
        <v/>
      </c>
    </row>
    <row r="652" spans="1:32" s="50" customFormat="1" ht="15" x14ac:dyDescent="0.2">
      <c r="A652" s="46"/>
      <c r="B652" s="46"/>
      <c r="C652" s="48"/>
      <c r="D652" s="48"/>
      <c r="E652" s="47"/>
      <c r="F652" s="48"/>
      <c r="G652" s="48"/>
      <c r="H652" s="170" t="str">
        <f>IF(ISBLANK(G652)," ",IF(LOOKUP(G652,MannschaftsNrListe,Mannschaften!B$4:B$53)&lt;&gt;0,LOOKUP(G652,MannschaftsNrListe,Mannschaften!B$4:B$53),""))</f>
        <v xml:space="preserve"> </v>
      </c>
      <c r="I652" s="48"/>
      <c r="J652" s="48"/>
      <c r="K652" s="48"/>
      <c r="L652" s="48"/>
      <c r="M652" s="48"/>
      <c r="N652" s="48"/>
      <c r="O652" s="48"/>
      <c r="P652" s="48"/>
      <c r="Q652" s="48"/>
      <c r="R652" s="48"/>
      <c r="S652" s="48"/>
      <c r="T652" s="48"/>
      <c r="U652" s="48"/>
      <c r="V652" s="48"/>
      <c r="W652" s="48"/>
      <c r="X652" s="48"/>
      <c r="Y652" s="48"/>
      <c r="Z652" s="48"/>
      <c r="AA652" s="49"/>
      <c r="AB652" s="142">
        <f t="shared" si="21"/>
        <v>0</v>
      </c>
      <c r="AC652" s="142">
        <f>IF(NOT(ISBLANK(F652)),LOOKUP(F652,EWKNrListe,Übersicht!D$11:D$26),0)</f>
        <v>0</v>
      </c>
      <c r="AD652" s="142">
        <f>IF(AND(NOT(ISBLANK(G652)),ISNUMBER(H652)),LOOKUP(H652,WKNrListe,Übersicht!I$11:I$26),)</f>
        <v>0</v>
      </c>
      <c r="AE652" s="216" t="str">
        <f t="shared" si="20"/>
        <v/>
      </c>
      <c r="AF652" s="206" t="str">
        <f>IF(OR(ISBLANK(F652),
AND(
ISBLANK(E652),
NOT(ISNUMBER(E652))
)),
"",
IF(
E652&lt;=Schwierigkeitsstufen!J$3,
Schwierigkeitsstufen!K$3,
Schwierigkeitsstufen!K$2
))</f>
        <v/>
      </c>
    </row>
    <row r="653" spans="1:32" s="50" customFormat="1" ht="15" x14ac:dyDescent="0.2">
      <c r="A653" s="46"/>
      <c r="B653" s="46"/>
      <c r="C653" s="48"/>
      <c r="D653" s="48"/>
      <c r="E653" s="47"/>
      <c r="F653" s="48"/>
      <c r="G653" s="48"/>
      <c r="H653" s="170" t="str">
        <f>IF(ISBLANK(G653)," ",IF(LOOKUP(G653,MannschaftsNrListe,Mannschaften!B$4:B$53)&lt;&gt;0,LOOKUP(G653,MannschaftsNrListe,Mannschaften!B$4:B$53),""))</f>
        <v xml:space="preserve"> </v>
      </c>
      <c r="I653" s="48"/>
      <c r="J653" s="48"/>
      <c r="K653" s="48"/>
      <c r="L653" s="48"/>
      <c r="M653" s="48"/>
      <c r="N653" s="48"/>
      <c r="O653" s="48"/>
      <c r="P653" s="48"/>
      <c r="Q653" s="48"/>
      <c r="R653" s="48"/>
      <c r="S653" s="48"/>
      <c r="T653" s="48"/>
      <c r="U653" s="48"/>
      <c r="V653" s="48"/>
      <c r="W653" s="48"/>
      <c r="X653" s="48"/>
      <c r="Y653" s="48"/>
      <c r="Z653" s="48"/>
      <c r="AA653" s="49"/>
      <c r="AB653" s="142">
        <f t="shared" si="21"/>
        <v>0</v>
      </c>
      <c r="AC653" s="142">
        <f>IF(NOT(ISBLANK(F653)),LOOKUP(F653,EWKNrListe,Übersicht!D$11:D$26),0)</f>
        <v>0</v>
      </c>
      <c r="AD653" s="142">
        <f>IF(AND(NOT(ISBLANK(G653)),ISNUMBER(H653)),LOOKUP(H653,WKNrListe,Übersicht!I$11:I$26),)</f>
        <v>0</v>
      </c>
      <c r="AE653" s="216" t="str">
        <f t="shared" si="20"/>
        <v/>
      </c>
      <c r="AF653" s="206" t="str">
        <f>IF(OR(ISBLANK(F653),
AND(
ISBLANK(E653),
NOT(ISNUMBER(E653))
)),
"",
IF(
E653&lt;=Schwierigkeitsstufen!J$3,
Schwierigkeitsstufen!K$3,
Schwierigkeitsstufen!K$2
))</f>
        <v/>
      </c>
    </row>
    <row r="654" spans="1:32" s="50" customFormat="1" ht="15" x14ac:dyDescent="0.2">
      <c r="A654" s="46"/>
      <c r="B654" s="46"/>
      <c r="C654" s="48"/>
      <c r="D654" s="48"/>
      <c r="E654" s="47"/>
      <c r="F654" s="48"/>
      <c r="G654" s="48"/>
      <c r="H654" s="170" t="str">
        <f>IF(ISBLANK(G654)," ",IF(LOOKUP(G654,MannschaftsNrListe,Mannschaften!B$4:B$53)&lt;&gt;0,LOOKUP(G654,MannschaftsNrListe,Mannschaften!B$4:B$53),""))</f>
        <v xml:space="preserve"> </v>
      </c>
      <c r="I654" s="48"/>
      <c r="J654" s="48"/>
      <c r="K654" s="48"/>
      <c r="L654" s="48"/>
      <c r="M654" s="48"/>
      <c r="N654" s="48"/>
      <c r="O654" s="48"/>
      <c r="P654" s="48"/>
      <c r="Q654" s="48"/>
      <c r="R654" s="48"/>
      <c r="S654" s="48"/>
      <c r="T654" s="48"/>
      <c r="U654" s="48"/>
      <c r="V654" s="48"/>
      <c r="W654" s="48"/>
      <c r="X654" s="48"/>
      <c r="Y654" s="48"/>
      <c r="Z654" s="48"/>
      <c r="AA654" s="49"/>
      <c r="AB654" s="142">
        <f t="shared" si="21"/>
        <v>0</v>
      </c>
      <c r="AC654" s="142">
        <f>IF(NOT(ISBLANK(F654)),LOOKUP(F654,EWKNrListe,Übersicht!D$11:D$26),0)</f>
        <v>0</v>
      </c>
      <c r="AD654" s="142">
        <f>IF(AND(NOT(ISBLANK(G654)),ISNUMBER(H654)),LOOKUP(H654,WKNrListe,Übersicht!I$11:I$26),)</f>
        <v>0</v>
      </c>
      <c r="AE654" s="216" t="str">
        <f t="shared" si="20"/>
        <v/>
      </c>
      <c r="AF654" s="206" t="str">
        <f>IF(OR(ISBLANK(F654),
AND(
ISBLANK(E654),
NOT(ISNUMBER(E654))
)),
"",
IF(
E654&lt;=Schwierigkeitsstufen!J$3,
Schwierigkeitsstufen!K$3,
Schwierigkeitsstufen!K$2
))</f>
        <v/>
      </c>
    </row>
    <row r="655" spans="1:32" s="50" customFormat="1" ht="15" x14ac:dyDescent="0.2">
      <c r="A655" s="46"/>
      <c r="B655" s="46"/>
      <c r="C655" s="48"/>
      <c r="D655" s="48"/>
      <c r="E655" s="47"/>
      <c r="F655" s="48"/>
      <c r="G655" s="48"/>
      <c r="H655" s="170" t="str">
        <f>IF(ISBLANK(G655)," ",IF(LOOKUP(G655,MannschaftsNrListe,Mannschaften!B$4:B$53)&lt;&gt;0,LOOKUP(G655,MannschaftsNrListe,Mannschaften!B$4:B$53),""))</f>
        <v xml:space="preserve"> </v>
      </c>
      <c r="I655" s="48"/>
      <c r="J655" s="48"/>
      <c r="K655" s="48"/>
      <c r="L655" s="48"/>
      <c r="M655" s="48"/>
      <c r="N655" s="48"/>
      <c r="O655" s="48"/>
      <c r="P655" s="48"/>
      <c r="Q655" s="48"/>
      <c r="R655" s="48"/>
      <c r="S655" s="48"/>
      <c r="T655" s="48"/>
      <c r="U655" s="48"/>
      <c r="V655" s="48"/>
      <c r="W655" s="48"/>
      <c r="X655" s="48"/>
      <c r="Y655" s="48"/>
      <c r="Z655" s="48"/>
      <c r="AA655" s="49"/>
      <c r="AB655" s="142">
        <f t="shared" si="21"/>
        <v>0</v>
      </c>
      <c r="AC655" s="142">
        <f>IF(NOT(ISBLANK(F655)),LOOKUP(F655,EWKNrListe,Übersicht!D$11:D$26),0)</f>
        <v>0</v>
      </c>
      <c r="AD655" s="142">
        <f>IF(AND(NOT(ISBLANK(G655)),ISNUMBER(H655)),LOOKUP(H655,WKNrListe,Übersicht!I$11:I$26),)</f>
        <v>0</v>
      </c>
      <c r="AE655" s="216" t="str">
        <f t="shared" si="20"/>
        <v/>
      </c>
      <c r="AF655" s="206" t="str">
        <f>IF(OR(ISBLANK(F655),
AND(
ISBLANK(E655),
NOT(ISNUMBER(E655))
)),
"",
IF(
E655&lt;=Schwierigkeitsstufen!J$3,
Schwierigkeitsstufen!K$3,
Schwierigkeitsstufen!K$2
))</f>
        <v/>
      </c>
    </row>
    <row r="656" spans="1:32" s="50" customFormat="1" ht="15" x14ac:dyDescent="0.2">
      <c r="A656" s="46"/>
      <c r="B656" s="46"/>
      <c r="C656" s="48"/>
      <c r="D656" s="48"/>
      <c r="E656" s="47"/>
      <c r="F656" s="48"/>
      <c r="G656" s="48"/>
      <c r="H656" s="170" t="str">
        <f>IF(ISBLANK(G656)," ",IF(LOOKUP(G656,MannschaftsNrListe,Mannschaften!B$4:B$53)&lt;&gt;0,LOOKUP(G656,MannschaftsNrListe,Mannschaften!B$4:B$53),""))</f>
        <v xml:space="preserve"> </v>
      </c>
      <c r="I656" s="48"/>
      <c r="J656" s="48"/>
      <c r="K656" s="48"/>
      <c r="L656" s="48"/>
      <c r="M656" s="48"/>
      <c r="N656" s="48"/>
      <c r="O656" s="48"/>
      <c r="P656" s="48"/>
      <c r="Q656" s="48"/>
      <c r="R656" s="48"/>
      <c r="S656" s="48"/>
      <c r="T656" s="48"/>
      <c r="U656" s="48"/>
      <c r="V656" s="48"/>
      <c r="W656" s="48"/>
      <c r="X656" s="48"/>
      <c r="Y656" s="48"/>
      <c r="Z656" s="48"/>
      <c r="AA656" s="49"/>
      <c r="AB656" s="142">
        <f t="shared" si="21"/>
        <v>0</v>
      </c>
      <c r="AC656" s="142">
        <f>IF(NOT(ISBLANK(F656)),LOOKUP(F656,EWKNrListe,Übersicht!D$11:D$26),0)</f>
        <v>0</v>
      </c>
      <c r="AD656" s="142">
        <f>IF(AND(NOT(ISBLANK(G656)),ISNUMBER(H656)),LOOKUP(H656,WKNrListe,Übersicht!I$11:I$26),)</f>
        <v>0</v>
      </c>
      <c r="AE656" s="216" t="str">
        <f t="shared" si="20"/>
        <v/>
      </c>
      <c r="AF656" s="206" t="str">
        <f>IF(OR(ISBLANK(F656),
AND(
ISBLANK(E656),
NOT(ISNUMBER(E656))
)),
"",
IF(
E656&lt;=Schwierigkeitsstufen!J$3,
Schwierigkeitsstufen!K$3,
Schwierigkeitsstufen!K$2
))</f>
        <v/>
      </c>
    </row>
    <row r="657" spans="1:32" s="50" customFormat="1" ht="15" x14ac:dyDescent="0.2">
      <c r="A657" s="46"/>
      <c r="B657" s="46"/>
      <c r="C657" s="48"/>
      <c r="D657" s="48"/>
      <c r="E657" s="47"/>
      <c r="F657" s="48"/>
      <c r="G657" s="48"/>
      <c r="H657" s="170" t="str">
        <f>IF(ISBLANK(G657)," ",IF(LOOKUP(G657,MannschaftsNrListe,Mannschaften!B$4:B$53)&lt;&gt;0,LOOKUP(G657,MannschaftsNrListe,Mannschaften!B$4:B$53),""))</f>
        <v xml:space="preserve"> </v>
      </c>
      <c r="I657" s="48"/>
      <c r="J657" s="48"/>
      <c r="K657" s="48"/>
      <c r="L657" s="48"/>
      <c r="M657" s="48"/>
      <c r="N657" s="48"/>
      <c r="O657" s="48"/>
      <c r="P657" s="48"/>
      <c r="Q657" s="48"/>
      <c r="R657" s="48"/>
      <c r="S657" s="48"/>
      <c r="T657" s="48"/>
      <c r="U657" s="48"/>
      <c r="V657" s="48"/>
      <c r="W657" s="48"/>
      <c r="X657" s="48"/>
      <c r="Y657" s="48"/>
      <c r="Z657" s="48"/>
      <c r="AA657" s="49"/>
      <c r="AB657" s="142">
        <f t="shared" si="21"/>
        <v>0</v>
      </c>
      <c r="AC657" s="142">
        <f>IF(NOT(ISBLANK(F657)),LOOKUP(F657,EWKNrListe,Übersicht!D$11:D$26),0)</f>
        <v>0</v>
      </c>
      <c r="AD657" s="142">
        <f>IF(AND(NOT(ISBLANK(G657)),ISNUMBER(H657)),LOOKUP(H657,WKNrListe,Übersicht!I$11:I$26),)</f>
        <v>0</v>
      </c>
      <c r="AE657" s="216" t="str">
        <f t="shared" si="20"/>
        <v/>
      </c>
      <c r="AF657" s="206" t="str">
        <f>IF(OR(ISBLANK(F657),
AND(
ISBLANK(E657),
NOT(ISNUMBER(E657))
)),
"",
IF(
E657&lt;=Schwierigkeitsstufen!J$3,
Schwierigkeitsstufen!K$3,
Schwierigkeitsstufen!K$2
))</f>
        <v/>
      </c>
    </row>
    <row r="658" spans="1:32" s="50" customFormat="1" ht="15" x14ac:dyDescent="0.2">
      <c r="A658" s="46"/>
      <c r="B658" s="46"/>
      <c r="C658" s="48"/>
      <c r="D658" s="48"/>
      <c r="E658" s="47"/>
      <c r="F658" s="48"/>
      <c r="G658" s="48"/>
      <c r="H658" s="170" t="str">
        <f>IF(ISBLANK(G658)," ",IF(LOOKUP(G658,MannschaftsNrListe,Mannschaften!B$4:B$53)&lt;&gt;0,LOOKUP(G658,MannschaftsNrListe,Mannschaften!B$4:B$53),""))</f>
        <v xml:space="preserve"> </v>
      </c>
      <c r="I658" s="48"/>
      <c r="J658" s="48"/>
      <c r="K658" s="48"/>
      <c r="L658" s="48"/>
      <c r="M658" s="48"/>
      <c r="N658" s="48"/>
      <c r="O658" s="48"/>
      <c r="P658" s="48"/>
      <c r="Q658" s="48"/>
      <c r="R658" s="48"/>
      <c r="S658" s="48"/>
      <c r="T658" s="48"/>
      <c r="U658" s="48"/>
      <c r="V658" s="48"/>
      <c r="W658" s="48"/>
      <c r="X658" s="48"/>
      <c r="Y658" s="48"/>
      <c r="Z658" s="48"/>
      <c r="AA658" s="49"/>
      <c r="AB658" s="142">
        <f t="shared" si="21"/>
        <v>0</v>
      </c>
      <c r="AC658" s="142">
        <f>IF(NOT(ISBLANK(F658)),LOOKUP(F658,EWKNrListe,Übersicht!D$11:D$26),0)</f>
        <v>0</v>
      </c>
      <c r="AD658" s="142">
        <f>IF(AND(NOT(ISBLANK(G658)),ISNUMBER(H658)),LOOKUP(H658,WKNrListe,Übersicht!I$11:I$26),)</f>
        <v>0</v>
      </c>
      <c r="AE658" s="216" t="str">
        <f t="shared" si="20"/>
        <v/>
      </c>
      <c r="AF658" s="206" t="str">
        <f>IF(OR(ISBLANK(F658),
AND(
ISBLANK(E658),
NOT(ISNUMBER(E658))
)),
"",
IF(
E658&lt;=Schwierigkeitsstufen!J$3,
Schwierigkeitsstufen!K$3,
Schwierigkeitsstufen!K$2
))</f>
        <v/>
      </c>
    </row>
    <row r="659" spans="1:32" s="50" customFormat="1" ht="15" x14ac:dyDescent="0.2">
      <c r="A659" s="46"/>
      <c r="B659" s="46"/>
      <c r="C659" s="48"/>
      <c r="D659" s="48"/>
      <c r="E659" s="47"/>
      <c r="F659" s="48"/>
      <c r="G659" s="48"/>
      <c r="H659" s="170" t="str">
        <f>IF(ISBLANK(G659)," ",IF(LOOKUP(G659,MannschaftsNrListe,Mannschaften!B$4:B$53)&lt;&gt;0,LOOKUP(G659,MannschaftsNrListe,Mannschaften!B$4:B$53),""))</f>
        <v xml:space="preserve"> </v>
      </c>
      <c r="I659" s="48"/>
      <c r="J659" s="48"/>
      <c r="K659" s="48"/>
      <c r="L659" s="48"/>
      <c r="M659" s="48"/>
      <c r="N659" s="48"/>
      <c r="O659" s="48"/>
      <c r="P659" s="48"/>
      <c r="Q659" s="48"/>
      <c r="R659" s="48"/>
      <c r="S659" s="48"/>
      <c r="T659" s="48"/>
      <c r="U659" s="48"/>
      <c r="V659" s="48"/>
      <c r="W659" s="48"/>
      <c r="X659" s="48"/>
      <c r="Y659" s="48"/>
      <c r="Z659" s="48"/>
      <c r="AA659" s="49"/>
      <c r="AB659" s="142">
        <f t="shared" si="21"/>
        <v>0</v>
      </c>
      <c r="AC659" s="142">
        <f>IF(NOT(ISBLANK(F659)),LOOKUP(F659,EWKNrListe,Übersicht!D$11:D$26),0)</f>
        <v>0</v>
      </c>
      <c r="AD659" s="142">
        <f>IF(AND(NOT(ISBLANK(G659)),ISNUMBER(H659)),LOOKUP(H659,WKNrListe,Übersicht!I$11:I$26),)</f>
        <v>0</v>
      </c>
      <c r="AE659" s="216" t="str">
        <f t="shared" si="20"/>
        <v/>
      </c>
      <c r="AF659" s="206" t="str">
        <f>IF(OR(ISBLANK(F659),
AND(
ISBLANK(E659),
NOT(ISNUMBER(E659))
)),
"",
IF(
E659&lt;=Schwierigkeitsstufen!J$3,
Schwierigkeitsstufen!K$3,
Schwierigkeitsstufen!K$2
))</f>
        <v/>
      </c>
    </row>
    <row r="660" spans="1:32" s="50" customFormat="1" ht="15" x14ac:dyDescent="0.2">
      <c r="A660" s="46"/>
      <c r="B660" s="46"/>
      <c r="C660" s="48"/>
      <c r="D660" s="48"/>
      <c r="E660" s="47"/>
      <c r="F660" s="48"/>
      <c r="G660" s="48"/>
      <c r="H660" s="170" t="str">
        <f>IF(ISBLANK(G660)," ",IF(LOOKUP(G660,MannschaftsNrListe,Mannschaften!B$4:B$53)&lt;&gt;0,LOOKUP(G660,MannschaftsNrListe,Mannschaften!B$4:B$53),""))</f>
        <v xml:space="preserve"> </v>
      </c>
      <c r="I660" s="48"/>
      <c r="J660" s="48"/>
      <c r="K660" s="48"/>
      <c r="L660" s="48"/>
      <c r="M660" s="48"/>
      <c r="N660" s="48"/>
      <c r="O660" s="48"/>
      <c r="P660" s="48"/>
      <c r="Q660" s="48"/>
      <c r="R660" s="48"/>
      <c r="S660" s="48"/>
      <c r="T660" s="48"/>
      <c r="U660" s="48"/>
      <c r="V660" s="48"/>
      <c r="W660" s="48"/>
      <c r="X660" s="48"/>
      <c r="Y660" s="48"/>
      <c r="Z660" s="48"/>
      <c r="AA660" s="49"/>
      <c r="AB660" s="142">
        <f t="shared" si="21"/>
        <v>0</v>
      </c>
      <c r="AC660" s="142">
        <f>IF(NOT(ISBLANK(F660)),LOOKUP(F660,EWKNrListe,Übersicht!D$11:D$26),0)</f>
        <v>0</v>
      </c>
      <c r="AD660" s="142">
        <f>IF(AND(NOT(ISBLANK(G660)),ISNUMBER(H660)),LOOKUP(H660,WKNrListe,Übersicht!I$11:I$26),)</f>
        <v>0</v>
      </c>
      <c r="AE660" s="216" t="str">
        <f t="shared" si="20"/>
        <v/>
      </c>
      <c r="AF660" s="206" t="str">
        <f>IF(OR(ISBLANK(F660),
AND(
ISBLANK(E660),
NOT(ISNUMBER(E660))
)),
"",
IF(
E660&lt;=Schwierigkeitsstufen!J$3,
Schwierigkeitsstufen!K$3,
Schwierigkeitsstufen!K$2
))</f>
        <v/>
      </c>
    </row>
    <row r="661" spans="1:32" s="50" customFormat="1" ht="15" x14ac:dyDescent="0.2">
      <c r="A661" s="46"/>
      <c r="B661" s="46"/>
      <c r="C661" s="48"/>
      <c r="D661" s="48"/>
      <c r="E661" s="47"/>
      <c r="F661" s="48"/>
      <c r="G661" s="48"/>
      <c r="H661" s="170" t="str">
        <f>IF(ISBLANK(G661)," ",IF(LOOKUP(G661,MannschaftsNrListe,Mannschaften!B$4:B$53)&lt;&gt;0,LOOKUP(G661,MannschaftsNrListe,Mannschaften!B$4:B$53),""))</f>
        <v xml:space="preserve"> </v>
      </c>
      <c r="I661" s="48"/>
      <c r="J661" s="48"/>
      <c r="K661" s="48"/>
      <c r="L661" s="48"/>
      <c r="M661" s="48"/>
      <c r="N661" s="48"/>
      <c r="O661" s="48"/>
      <c r="P661" s="48"/>
      <c r="Q661" s="48"/>
      <c r="R661" s="48"/>
      <c r="S661" s="48"/>
      <c r="T661" s="48"/>
      <c r="U661" s="48"/>
      <c r="V661" s="48"/>
      <c r="W661" s="48"/>
      <c r="X661" s="48"/>
      <c r="Y661" s="48"/>
      <c r="Z661" s="48"/>
      <c r="AA661" s="49"/>
      <c r="AB661" s="142">
        <f t="shared" si="21"/>
        <v>0</v>
      </c>
      <c r="AC661" s="142">
        <f>IF(NOT(ISBLANK(F661)),LOOKUP(F661,EWKNrListe,Übersicht!D$11:D$26),0)</f>
        <v>0</v>
      </c>
      <c r="AD661" s="142">
        <f>IF(AND(NOT(ISBLANK(G661)),ISNUMBER(H661)),LOOKUP(H661,WKNrListe,Übersicht!I$11:I$26),)</f>
        <v>0</v>
      </c>
      <c r="AE661" s="216" t="str">
        <f t="shared" si="20"/>
        <v/>
      </c>
      <c r="AF661" s="206" t="str">
        <f>IF(OR(ISBLANK(F661),
AND(
ISBLANK(E661),
NOT(ISNUMBER(E661))
)),
"",
IF(
E661&lt;=Schwierigkeitsstufen!J$3,
Schwierigkeitsstufen!K$3,
Schwierigkeitsstufen!K$2
))</f>
        <v/>
      </c>
    </row>
    <row r="662" spans="1:32" s="50" customFormat="1" ht="15" x14ac:dyDescent="0.2">
      <c r="A662" s="46"/>
      <c r="B662" s="46"/>
      <c r="C662" s="48"/>
      <c r="D662" s="48"/>
      <c r="E662" s="47"/>
      <c r="F662" s="48"/>
      <c r="G662" s="48"/>
      <c r="H662" s="170" t="str">
        <f>IF(ISBLANK(G662)," ",IF(LOOKUP(G662,MannschaftsNrListe,Mannschaften!B$4:B$53)&lt;&gt;0,LOOKUP(G662,MannschaftsNrListe,Mannschaften!B$4:B$53),""))</f>
        <v xml:space="preserve"> </v>
      </c>
      <c r="I662" s="48"/>
      <c r="J662" s="48"/>
      <c r="K662" s="48"/>
      <c r="L662" s="48"/>
      <c r="M662" s="48"/>
      <c r="N662" s="48"/>
      <c r="O662" s="48"/>
      <c r="P662" s="48"/>
      <c r="Q662" s="48"/>
      <c r="R662" s="48"/>
      <c r="S662" s="48"/>
      <c r="T662" s="48"/>
      <c r="U662" s="48"/>
      <c r="V662" s="48"/>
      <c r="W662" s="48"/>
      <c r="X662" s="48"/>
      <c r="Y662" s="48"/>
      <c r="Z662" s="48"/>
      <c r="AA662" s="49"/>
      <c r="AB662" s="142">
        <f t="shared" si="21"/>
        <v>0</v>
      </c>
      <c r="AC662" s="142">
        <f>IF(NOT(ISBLANK(F662)),LOOKUP(F662,EWKNrListe,Übersicht!D$11:D$26),0)</f>
        <v>0</v>
      </c>
      <c r="AD662" s="142">
        <f>IF(AND(NOT(ISBLANK(G662)),ISNUMBER(H662)),LOOKUP(H662,WKNrListe,Übersicht!I$11:I$26),)</f>
        <v>0</v>
      </c>
      <c r="AE662" s="216" t="str">
        <f t="shared" si="20"/>
        <v/>
      </c>
      <c r="AF662" s="206" t="str">
        <f>IF(OR(ISBLANK(F662),
AND(
ISBLANK(E662),
NOT(ISNUMBER(E662))
)),
"",
IF(
E662&lt;=Schwierigkeitsstufen!J$3,
Schwierigkeitsstufen!K$3,
Schwierigkeitsstufen!K$2
))</f>
        <v/>
      </c>
    </row>
    <row r="663" spans="1:32" s="50" customFormat="1" ht="15" x14ac:dyDescent="0.2">
      <c r="A663" s="46"/>
      <c r="B663" s="46"/>
      <c r="C663" s="48"/>
      <c r="D663" s="48"/>
      <c r="E663" s="47"/>
      <c r="F663" s="48"/>
      <c r="G663" s="48"/>
      <c r="H663" s="170" t="str">
        <f>IF(ISBLANK(G663)," ",IF(LOOKUP(G663,MannschaftsNrListe,Mannschaften!B$4:B$53)&lt;&gt;0,LOOKUP(G663,MannschaftsNrListe,Mannschaften!B$4:B$53),""))</f>
        <v xml:space="preserve"> </v>
      </c>
      <c r="I663" s="48"/>
      <c r="J663" s="48"/>
      <c r="K663" s="48"/>
      <c r="L663" s="48"/>
      <c r="M663" s="48"/>
      <c r="N663" s="48"/>
      <c r="O663" s="48"/>
      <c r="P663" s="48"/>
      <c r="Q663" s="48"/>
      <c r="R663" s="48"/>
      <c r="S663" s="48"/>
      <c r="T663" s="48"/>
      <c r="U663" s="48"/>
      <c r="V663" s="48"/>
      <c r="W663" s="48"/>
      <c r="X663" s="48"/>
      <c r="Y663" s="48"/>
      <c r="Z663" s="48"/>
      <c r="AA663" s="49"/>
      <c r="AB663" s="142">
        <f t="shared" si="21"/>
        <v>0</v>
      </c>
      <c r="AC663" s="142">
        <f>IF(NOT(ISBLANK(F663)),LOOKUP(F663,EWKNrListe,Übersicht!D$11:D$26),0)</f>
        <v>0</v>
      </c>
      <c r="AD663" s="142">
        <f>IF(AND(NOT(ISBLANK(G663)),ISNUMBER(H663)),LOOKUP(H663,WKNrListe,Übersicht!I$11:I$26),)</f>
        <v>0</v>
      </c>
      <c r="AE663" s="216" t="str">
        <f t="shared" si="20"/>
        <v/>
      </c>
      <c r="AF663" s="206" t="str">
        <f>IF(OR(ISBLANK(F663),
AND(
ISBLANK(E663),
NOT(ISNUMBER(E663))
)),
"",
IF(
E663&lt;=Schwierigkeitsstufen!J$3,
Schwierigkeitsstufen!K$3,
Schwierigkeitsstufen!K$2
))</f>
        <v/>
      </c>
    </row>
    <row r="664" spans="1:32" s="50" customFormat="1" ht="15" x14ac:dyDescent="0.2">
      <c r="A664" s="46"/>
      <c r="B664" s="46"/>
      <c r="C664" s="48"/>
      <c r="D664" s="48"/>
      <c r="E664" s="47"/>
      <c r="F664" s="48"/>
      <c r="G664" s="48"/>
      <c r="H664" s="170" t="str">
        <f>IF(ISBLANK(G664)," ",IF(LOOKUP(G664,MannschaftsNrListe,Mannschaften!B$4:B$53)&lt;&gt;0,LOOKUP(G664,MannschaftsNrListe,Mannschaften!B$4:B$53),""))</f>
        <v xml:space="preserve"> </v>
      </c>
      <c r="I664" s="48"/>
      <c r="J664" s="48"/>
      <c r="K664" s="48"/>
      <c r="L664" s="48"/>
      <c r="M664" s="48"/>
      <c r="N664" s="48"/>
      <c r="O664" s="48"/>
      <c r="P664" s="48"/>
      <c r="Q664" s="48"/>
      <c r="R664" s="48"/>
      <c r="S664" s="48"/>
      <c r="T664" s="48"/>
      <c r="U664" s="48"/>
      <c r="V664" s="48"/>
      <c r="W664" s="48"/>
      <c r="X664" s="48"/>
      <c r="Y664" s="48"/>
      <c r="Z664" s="48"/>
      <c r="AA664" s="49"/>
      <c r="AB664" s="142">
        <f t="shared" si="21"/>
        <v>0</v>
      </c>
      <c r="AC664" s="142">
        <f>IF(NOT(ISBLANK(F664)),LOOKUP(F664,EWKNrListe,Übersicht!D$11:D$26),0)</f>
        <v>0</v>
      </c>
      <c r="AD664" s="142">
        <f>IF(AND(NOT(ISBLANK(G664)),ISNUMBER(H664)),LOOKUP(H664,WKNrListe,Übersicht!I$11:I$26),)</f>
        <v>0</v>
      </c>
      <c r="AE664" s="216" t="str">
        <f t="shared" si="20"/>
        <v/>
      </c>
      <c r="AF664" s="206" t="str">
        <f>IF(OR(ISBLANK(F664),
AND(
ISBLANK(E664),
NOT(ISNUMBER(E664))
)),
"",
IF(
E664&lt;=Schwierigkeitsstufen!J$3,
Schwierigkeitsstufen!K$3,
Schwierigkeitsstufen!K$2
))</f>
        <v/>
      </c>
    </row>
    <row r="665" spans="1:32" s="50" customFormat="1" ht="15" x14ac:dyDescent="0.2">
      <c r="A665" s="46"/>
      <c r="B665" s="46"/>
      <c r="C665" s="48"/>
      <c r="D665" s="48"/>
      <c r="E665" s="47"/>
      <c r="F665" s="48"/>
      <c r="G665" s="48"/>
      <c r="H665" s="170" t="str">
        <f>IF(ISBLANK(G665)," ",IF(LOOKUP(G665,MannschaftsNrListe,Mannschaften!B$4:B$53)&lt;&gt;0,LOOKUP(G665,MannschaftsNrListe,Mannschaften!B$4:B$53),""))</f>
        <v xml:space="preserve"> </v>
      </c>
      <c r="I665" s="48"/>
      <c r="J665" s="48"/>
      <c r="K665" s="48"/>
      <c r="L665" s="48"/>
      <c r="M665" s="48"/>
      <c r="N665" s="48"/>
      <c r="O665" s="48"/>
      <c r="P665" s="48"/>
      <c r="Q665" s="48"/>
      <c r="R665" s="48"/>
      <c r="S665" s="48"/>
      <c r="T665" s="48"/>
      <c r="U665" s="48"/>
      <c r="V665" s="48"/>
      <c r="W665" s="48"/>
      <c r="X665" s="48"/>
      <c r="Y665" s="48"/>
      <c r="Z665" s="48"/>
      <c r="AA665" s="49"/>
      <c r="AB665" s="142">
        <f t="shared" si="21"/>
        <v>0</v>
      </c>
      <c r="AC665" s="142">
        <f>IF(NOT(ISBLANK(F665)),LOOKUP(F665,EWKNrListe,Übersicht!D$11:D$26),0)</f>
        <v>0</v>
      </c>
      <c r="AD665" s="142">
        <f>IF(AND(NOT(ISBLANK(G665)),ISNUMBER(H665)),LOOKUP(H665,WKNrListe,Übersicht!I$11:I$26),)</f>
        <v>0</v>
      </c>
      <c r="AE665" s="216" t="str">
        <f t="shared" si="20"/>
        <v/>
      </c>
      <c r="AF665" s="206" t="str">
        <f>IF(OR(ISBLANK(F665),
AND(
ISBLANK(E665),
NOT(ISNUMBER(E665))
)),
"",
IF(
E665&lt;=Schwierigkeitsstufen!J$3,
Schwierigkeitsstufen!K$3,
Schwierigkeitsstufen!K$2
))</f>
        <v/>
      </c>
    </row>
    <row r="666" spans="1:32" s="50" customFormat="1" ht="15" x14ac:dyDescent="0.2">
      <c r="A666" s="46"/>
      <c r="B666" s="46"/>
      <c r="C666" s="48"/>
      <c r="D666" s="48"/>
      <c r="E666" s="47"/>
      <c r="F666" s="48"/>
      <c r="G666" s="48"/>
      <c r="H666" s="170" t="str">
        <f>IF(ISBLANK(G666)," ",IF(LOOKUP(G666,MannschaftsNrListe,Mannschaften!B$4:B$53)&lt;&gt;0,LOOKUP(G666,MannschaftsNrListe,Mannschaften!B$4:B$53),""))</f>
        <v xml:space="preserve"> </v>
      </c>
      <c r="I666" s="48"/>
      <c r="J666" s="48"/>
      <c r="K666" s="48"/>
      <c r="L666" s="48"/>
      <c r="M666" s="48"/>
      <c r="N666" s="48"/>
      <c r="O666" s="48"/>
      <c r="P666" s="48"/>
      <c r="Q666" s="48"/>
      <c r="R666" s="48"/>
      <c r="S666" s="48"/>
      <c r="T666" s="48"/>
      <c r="U666" s="48"/>
      <c r="V666" s="48"/>
      <c r="W666" s="48"/>
      <c r="X666" s="48"/>
      <c r="Y666" s="48"/>
      <c r="Z666" s="48"/>
      <c r="AA666" s="49"/>
      <c r="AB666" s="142">
        <f t="shared" si="21"/>
        <v>0</v>
      </c>
      <c r="AC666" s="142">
        <f>IF(NOT(ISBLANK(F666)),LOOKUP(F666,EWKNrListe,Übersicht!D$11:D$26),0)</f>
        <v>0</v>
      </c>
      <c r="AD666" s="142">
        <f>IF(AND(NOT(ISBLANK(G666)),ISNUMBER(H666)),LOOKUP(H666,WKNrListe,Übersicht!I$11:I$26),)</f>
        <v>0</v>
      </c>
      <c r="AE666" s="216" t="str">
        <f t="shared" si="20"/>
        <v/>
      </c>
      <c r="AF666" s="206" t="str">
        <f>IF(OR(ISBLANK(F666),
AND(
ISBLANK(E666),
NOT(ISNUMBER(E666))
)),
"",
IF(
E666&lt;=Schwierigkeitsstufen!J$3,
Schwierigkeitsstufen!K$3,
Schwierigkeitsstufen!K$2
))</f>
        <v/>
      </c>
    </row>
    <row r="667" spans="1:32" s="50" customFormat="1" ht="15" x14ac:dyDescent="0.2">
      <c r="A667" s="46"/>
      <c r="B667" s="46"/>
      <c r="C667" s="48"/>
      <c r="D667" s="48"/>
      <c r="E667" s="47"/>
      <c r="F667" s="48"/>
      <c r="G667" s="48"/>
      <c r="H667" s="170" t="str">
        <f>IF(ISBLANK(G667)," ",IF(LOOKUP(G667,MannschaftsNrListe,Mannschaften!B$4:B$53)&lt;&gt;0,LOOKUP(G667,MannschaftsNrListe,Mannschaften!B$4:B$53),""))</f>
        <v xml:space="preserve"> </v>
      </c>
      <c r="I667" s="48"/>
      <c r="J667" s="48"/>
      <c r="K667" s="48"/>
      <c r="L667" s="48"/>
      <c r="M667" s="48"/>
      <c r="N667" s="48"/>
      <c r="O667" s="48"/>
      <c r="P667" s="48"/>
      <c r="Q667" s="48"/>
      <c r="R667" s="48"/>
      <c r="S667" s="48"/>
      <c r="T667" s="48"/>
      <c r="U667" s="48"/>
      <c r="V667" s="48"/>
      <c r="W667" s="48"/>
      <c r="X667" s="48"/>
      <c r="Y667" s="48"/>
      <c r="Z667" s="48"/>
      <c r="AA667" s="49"/>
      <c r="AB667" s="142">
        <f t="shared" si="21"/>
        <v>0</v>
      </c>
      <c r="AC667" s="142">
        <f>IF(NOT(ISBLANK(F667)),LOOKUP(F667,EWKNrListe,Übersicht!D$11:D$26),0)</f>
        <v>0</v>
      </c>
      <c r="AD667" s="142">
        <f>IF(AND(NOT(ISBLANK(G667)),ISNUMBER(H667)),LOOKUP(H667,WKNrListe,Übersicht!I$11:I$26),)</f>
        <v>0</v>
      </c>
      <c r="AE667" s="216" t="str">
        <f t="shared" si="20"/>
        <v/>
      </c>
      <c r="AF667" s="206" t="str">
        <f>IF(OR(ISBLANK(F667),
AND(
ISBLANK(E667),
NOT(ISNUMBER(E667))
)),
"",
IF(
E667&lt;=Schwierigkeitsstufen!J$3,
Schwierigkeitsstufen!K$3,
Schwierigkeitsstufen!K$2
))</f>
        <v/>
      </c>
    </row>
    <row r="668" spans="1:32" s="50" customFormat="1" ht="15" x14ac:dyDescent="0.2">
      <c r="A668" s="46"/>
      <c r="B668" s="46"/>
      <c r="C668" s="48"/>
      <c r="D668" s="48"/>
      <c r="E668" s="47"/>
      <c r="F668" s="48"/>
      <c r="G668" s="48"/>
      <c r="H668" s="170" t="str">
        <f>IF(ISBLANK(G668)," ",IF(LOOKUP(G668,MannschaftsNrListe,Mannschaften!B$4:B$53)&lt;&gt;0,LOOKUP(G668,MannschaftsNrListe,Mannschaften!B$4:B$53),""))</f>
        <v xml:space="preserve"> </v>
      </c>
      <c r="I668" s="48"/>
      <c r="J668" s="48"/>
      <c r="K668" s="48"/>
      <c r="L668" s="48"/>
      <c r="M668" s="48"/>
      <c r="N668" s="48"/>
      <c r="O668" s="48"/>
      <c r="P668" s="48"/>
      <c r="Q668" s="48"/>
      <c r="R668" s="48"/>
      <c r="S668" s="48"/>
      <c r="T668" s="48"/>
      <c r="U668" s="48"/>
      <c r="V668" s="48"/>
      <c r="W668" s="48"/>
      <c r="X668" s="48"/>
      <c r="Y668" s="48"/>
      <c r="Z668" s="48"/>
      <c r="AA668" s="49"/>
      <c r="AB668" s="142">
        <f t="shared" si="21"/>
        <v>0</v>
      </c>
      <c r="AC668" s="142">
        <f>IF(NOT(ISBLANK(F668)),LOOKUP(F668,EWKNrListe,Übersicht!D$11:D$26),0)</f>
        <v>0</v>
      </c>
      <c r="AD668" s="142">
        <f>IF(AND(NOT(ISBLANK(G668)),ISNUMBER(H668)),LOOKUP(H668,WKNrListe,Übersicht!I$11:I$26),)</f>
        <v>0</v>
      </c>
      <c r="AE668" s="216" t="str">
        <f t="shared" si="20"/>
        <v/>
      </c>
      <c r="AF668" s="206" t="str">
        <f>IF(OR(ISBLANK(F668),
AND(
ISBLANK(E668),
NOT(ISNUMBER(E668))
)),
"",
IF(
E668&lt;=Schwierigkeitsstufen!J$3,
Schwierigkeitsstufen!K$3,
Schwierigkeitsstufen!K$2
))</f>
        <v/>
      </c>
    </row>
    <row r="669" spans="1:32" s="50" customFormat="1" ht="15" x14ac:dyDescent="0.2">
      <c r="A669" s="46"/>
      <c r="B669" s="46"/>
      <c r="C669" s="48"/>
      <c r="D669" s="48"/>
      <c r="E669" s="47"/>
      <c r="F669" s="48"/>
      <c r="G669" s="48"/>
      <c r="H669" s="170" t="str">
        <f>IF(ISBLANK(G669)," ",IF(LOOKUP(G669,MannschaftsNrListe,Mannschaften!B$4:B$53)&lt;&gt;0,LOOKUP(G669,MannschaftsNrListe,Mannschaften!B$4:B$53),""))</f>
        <v xml:space="preserve"> </v>
      </c>
      <c r="I669" s="48"/>
      <c r="J669" s="48"/>
      <c r="K669" s="48"/>
      <c r="L669" s="48"/>
      <c r="M669" s="48"/>
      <c r="N669" s="48"/>
      <c r="O669" s="48"/>
      <c r="P669" s="48"/>
      <c r="Q669" s="48"/>
      <c r="R669" s="48"/>
      <c r="S669" s="48"/>
      <c r="T669" s="48"/>
      <c r="U669" s="48"/>
      <c r="V669" s="48"/>
      <c r="W669" s="48"/>
      <c r="X669" s="48"/>
      <c r="Y669" s="48"/>
      <c r="Z669" s="48"/>
      <c r="AA669" s="49"/>
      <c r="AB669" s="142">
        <f t="shared" si="21"/>
        <v>0</v>
      </c>
      <c r="AC669" s="142">
        <f>IF(NOT(ISBLANK(F669)),LOOKUP(F669,EWKNrListe,Übersicht!D$11:D$26),0)</f>
        <v>0</v>
      </c>
      <c r="AD669" s="142">
        <f>IF(AND(NOT(ISBLANK(G669)),ISNUMBER(H669)),LOOKUP(H669,WKNrListe,Übersicht!I$11:I$26),)</f>
        <v>0</v>
      </c>
      <c r="AE669" s="216" t="str">
        <f t="shared" si="20"/>
        <v/>
      </c>
      <c r="AF669" s="206" t="str">
        <f>IF(OR(ISBLANK(F669),
AND(
ISBLANK(E669),
NOT(ISNUMBER(E669))
)),
"",
IF(
E669&lt;=Schwierigkeitsstufen!J$3,
Schwierigkeitsstufen!K$3,
Schwierigkeitsstufen!K$2
))</f>
        <v/>
      </c>
    </row>
    <row r="670" spans="1:32" s="50" customFormat="1" ht="15" x14ac:dyDescent="0.2">
      <c r="A670" s="46"/>
      <c r="B670" s="46"/>
      <c r="C670" s="48"/>
      <c r="D670" s="48"/>
      <c r="E670" s="47"/>
      <c r="F670" s="48"/>
      <c r="G670" s="48"/>
      <c r="H670" s="170" t="str">
        <f>IF(ISBLANK(G670)," ",IF(LOOKUP(G670,MannschaftsNrListe,Mannschaften!B$4:B$53)&lt;&gt;0,LOOKUP(G670,MannschaftsNrListe,Mannschaften!B$4:B$53),""))</f>
        <v xml:space="preserve"> </v>
      </c>
      <c r="I670" s="48"/>
      <c r="J670" s="48"/>
      <c r="K670" s="48"/>
      <c r="L670" s="48"/>
      <c r="M670" s="48"/>
      <c r="N670" s="48"/>
      <c r="O670" s="48"/>
      <c r="P670" s="48"/>
      <c r="Q670" s="48"/>
      <c r="R670" s="48"/>
      <c r="S670" s="48"/>
      <c r="T670" s="48"/>
      <c r="U670" s="48"/>
      <c r="V670" s="48"/>
      <c r="W670" s="48"/>
      <c r="X670" s="48"/>
      <c r="Y670" s="48"/>
      <c r="Z670" s="48"/>
      <c r="AA670" s="49"/>
      <c r="AB670" s="142">
        <f t="shared" si="21"/>
        <v>0</v>
      </c>
      <c r="AC670" s="142">
        <f>IF(NOT(ISBLANK(F670)),LOOKUP(F670,EWKNrListe,Übersicht!D$11:D$26),0)</f>
        <v>0</v>
      </c>
      <c r="AD670" s="142">
        <f>IF(AND(NOT(ISBLANK(G670)),ISNUMBER(H670)),LOOKUP(H670,WKNrListe,Übersicht!I$11:I$26),)</f>
        <v>0</v>
      </c>
      <c r="AE670" s="216" t="str">
        <f t="shared" si="20"/>
        <v/>
      </c>
      <c r="AF670" s="206" t="str">
        <f>IF(OR(ISBLANK(F670),
AND(
ISBLANK(E670),
NOT(ISNUMBER(E670))
)),
"",
IF(
E670&lt;=Schwierigkeitsstufen!J$3,
Schwierigkeitsstufen!K$3,
Schwierigkeitsstufen!K$2
))</f>
        <v/>
      </c>
    </row>
    <row r="671" spans="1:32" s="50" customFormat="1" ht="15" x14ac:dyDescent="0.2">
      <c r="A671" s="46"/>
      <c r="B671" s="46"/>
      <c r="C671" s="48"/>
      <c r="D671" s="48"/>
      <c r="E671" s="47"/>
      <c r="F671" s="48"/>
      <c r="G671" s="48"/>
      <c r="H671" s="170" t="str">
        <f>IF(ISBLANK(G671)," ",IF(LOOKUP(G671,MannschaftsNrListe,Mannschaften!B$4:B$53)&lt;&gt;0,LOOKUP(G671,MannschaftsNrListe,Mannschaften!B$4:B$53),""))</f>
        <v xml:space="preserve"> </v>
      </c>
      <c r="I671" s="48"/>
      <c r="J671" s="48"/>
      <c r="K671" s="48"/>
      <c r="L671" s="48"/>
      <c r="M671" s="48"/>
      <c r="N671" s="48"/>
      <c r="O671" s="48"/>
      <c r="P671" s="48"/>
      <c r="Q671" s="48"/>
      <c r="R671" s="48"/>
      <c r="S671" s="48"/>
      <c r="T671" s="48"/>
      <c r="U671" s="48"/>
      <c r="V671" s="48"/>
      <c r="W671" s="48"/>
      <c r="X671" s="48"/>
      <c r="Y671" s="48"/>
      <c r="Z671" s="48"/>
      <c r="AA671" s="49"/>
      <c r="AB671" s="142">
        <f t="shared" si="21"/>
        <v>0</v>
      </c>
      <c r="AC671" s="142">
        <f>IF(NOT(ISBLANK(F671)),LOOKUP(F671,EWKNrListe,Übersicht!D$11:D$26),0)</f>
        <v>0</v>
      </c>
      <c r="AD671" s="142">
        <f>IF(AND(NOT(ISBLANK(G671)),ISNUMBER(H671)),LOOKUP(H671,WKNrListe,Übersicht!I$11:I$26),)</f>
        <v>0</v>
      </c>
      <c r="AE671" s="216" t="str">
        <f t="shared" si="20"/>
        <v/>
      </c>
      <c r="AF671" s="206" t="str">
        <f>IF(OR(ISBLANK(F671),
AND(
ISBLANK(E671),
NOT(ISNUMBER(E671))
)),
"",
IF(
E671&lt;=Schwierigkeitsstufen!J$3,
Schwierigkeitsstufen!K$3,
Schwierigkeitsstufen!K$2
))</f>
        <v/>
      </c>
    </row>
    <row r="672" spans="1:32" s="50" customFormat="1" ht="15" x14ac:dyDescent="0.2">
      <c r="A672" s="46"/>
      <c r="B672" s="46"/>
      <c r="C672" s="48"/>
      <c r="D672" s="48"/>
      <c r="E672" s="47"/>
      <c r="F672" s="48"/>
      <c r="G672" s="48"/>
      <c r="H672" s="170" t="str">
        <f>IF(ISBLANK(G672)," ",IF(LOOKUP(G672,MannschaftsNrListe,Mannschaften!B$4:B$53)&lt;&gt;0,LOOKUP(G672,MannschaftsNrListe,Mannschaften!B$4:B$53),""))</f>
        <v xml:space="preserve"> </v>
      </c>
      <c r="I672" s="48"/>
      <c r="J672" s="48"/>
      <c r="K672" s="48"/>
      <c r="L672" s="48"/>
      <c r="M672" s="48"/>
      <c r="N672" s="48"/>
      <c r="O672" s="48"/>
      <c r="P672" s="48"/>
      <c r="Q672" s="48"/>
      <c r="R672" s="48"/>
      <c r="S672" s="48"/>
      <c r="T672" s="48"/>
      <c r="U672" s="48"/>
      <c r="V672" s="48"/>
      <c r="W672" s="48"/>
      <c r="X672" s="48"/>
      <c r="Y672" s="48"/>
      <c r="Z672" s="48"/>
      <c r="AA672" s="49"/>
      <c r="AB672" s="142">
        <f t="shared" si="21"/>
        <v>0</v>
      </c>
      <c r="AC672" s="142">
        <f>IF(NOT(ISBLANK(F672)),LOOKUP(F672,EWKNrListe,Übersicht!D$11:D$26),0)</f>
        <v>0</v>
      </c>
      <c r="AD672" s="142">
        <f>IF(AND(NOT(ISBLANK(G672)),ISNUMBER(H672)),LOOKUP(H672,WKNrListe,Übersicht!I$11:I$26),)</f>
        <v>0</v>
      </c>
      <c r="AE672" s="216" t="str">
        <f t="shared" si="20"/>
        <v/>
      </c>
      <c r="AF672" s="206" t="str">
        <f>IF(OR(ISBLANK(F672),
AND(
ISBLANK(E672),
NOT(ISNUMBER(E672))
)),
"",
IF(
E672&lt;=Schwierigkeitsstufen!J$3,
Schwierigkeitsstufen!K$3,
Schwierigkeitsstufen!K$2
))</f>
        <v/>
      </c>
    </row>
    <row r="673" spans="1:32" s="50" customFormat="1" ht="15" x14ac:dyDescent="0.2">
      <c r="A673" s="46"/>
      <c r="B673" s="46"/>
      <c r="C673" s="48"/>
      <c r="D673" s="48"/>
      <c r="E673" s="47"/>
      <c r="F673" s="48"/>
      <c r="G673" s="48"/>
      <c r="H673" s="170" t="str">
        <f>IF(ISBLANK(G673)," ",IF(LOOKUP(G673,MannschaftsNrListe,Mannschaften!B$4:B$53)&lt;&gt;0,LOOKUP(G673,MannschaftsNrListe,Mannschaften!B$4:B$53),""))</f>
        <v xml:space="preserve"> </v>
      </c>
      <c r="I673" s="48"/>
      <c r="J673" s="48"/>
      <c r="K673" s="48"/>
      <c r="L673" s="48"/>
      <c r="M673" s="48"/>
      <c r="N673" s="48"/>
      <c r="O673" s="48"/>
      <c r="P673" s="48"/>
      <c r="Q673" s="48"/>
      <c r="R673" s="48"/>
      <c r="S673" s="48"/>
      <c r="T673" s="48"/>
      <c r="U673" s="48"/>
      <c r="V673" s="48"/>
      <c r="W673" s="48"/>
      <c r="X673" s="48"/>
      <c r="Y673" s="48"/>
      <c r="Z673" s="48"/>
      <c r="AA673" s="49"/>
      <c r="AB673" s="142">
        <f t="shared" si="21"/>
        <v>0</v>
      </c>
      <c r="AC673" s="142">
        <f>IF(NOT(ISBLANK(F673)),LOOKUP(F673,EWKNrListe,Übersicht!D$11:D$26),0)</f>
        <v>0</v>
      </c>
      <c r="AD673" s="142">
        <f>IF(AND(NOT(ISBLANK(G673)),ISNUMBER(H673)),LOOKUP(H673,WKNrListe,Übersicht!I$11:I$26),)</f>
        <v>0</v>
      </c>
      <c r="AE673" s="216" t="str">
        <f t="shared" si="20"/>
        <v/>
      </c>
      <c r="AF673" s="206" t="str">
        <f>IF(OR(ISBLANK(F673),
AND(
ISBLANK(E673),
NOT(ISNUMBER(E673))
)),
"",
IF(
E673&lt;=Schwierigkeitsstufen!J$3,
Schwierigkeitsstufen!K$3,
Schwierigkeitsstufen!K$2
))</f>
        <v/>
      </c>
    </row>
    <row r="674" spans="1:32" s="50" customFormat="1" ht="15" x14ac:dyDescent="0.2">
      <c r="A674" s="46"/>
      <c r="B674" s="46"/>
      <c r="C674" s="48"/>
      <c r="D674" s="48"/>
      <c r="E674" s="47"/>
      <c r="F674" s="48"/>
      <c r="G674" s="48"/>
      <c r="H674" s="170" t="str">
        <f>IF(ISBLANK(G674)," ",IF(LOOKUP(G674,MannschaftsNrListe,Mannschaften!B$4:B$53)&lt;&gt;0,LOOKUP(G674,MannschaftsNrListe,Mannschaften!B$4:B$53),""))</f>
        <v xml:space="preserve"> </v>
      </c>
      <c r="I674" s="48"/>
      <c r="J674" s="48"/>
      <c r="K674" s="48"/>
      <c r="L674" s="48"/>
      <c r="M674" s="48"/>
      <c r="N674" s="48"/>
      <c r="O674" s="48"/>
      <c r="P674" s="48"/>
      <c r="Q674" s="48"/>
      <c r="R674" s="48"/>
      <c r="S674" s="48"/>
      <c r="T674" s="48"/>
      <c r="U674" s="48"/>
      <c r="V674" s="48"/>
      <c r="W674" s="48"/>
      <c r="X674" s="48"/>
      <c r="Y674" s="48"/>
      <c r="Z674" s="48"/>
      <c r="AA674" s="49"/>
      <c r="AB674" s="142">
        <f t="shared" si="21"/>
        <v>0</v>
      </c>
      <c r="AC674" s="142">
        <f>IF(NOT(ISBLANK(F674)),LOOKUP(F674,EWKNrListe,Übersicht!D$11:D$26),0)</f>
        <v>0</v>
      </c>
      <c r="AD674" s="142">
        <f>IF(AND(NOT(ISBLANK(G674)),ISNUMBER(H674)),LOOKUP(H674,WKNrListe,Übersicht!I$11:I$26),)</f>
        <v>0</v>
      </c>
      <c r="AE674" s="216" t="str">
        <f t="shared" si="20"/>
        <v/>
      </c>
      <c r="AF674" s="206" t="str">
        <f>IF(OR(ISBLANK(F674),
AND(
ISBLANK(E674),
NOT(ISNUMBER(E674))
)),
"",
IF(
E674&lt;=Schwierigkeitsstufen!J$3,
Schwierigkeitsstufen!K$3,
Schwierigkeitsstufen!K$2
))</f>
        <v/>
      </c>
    </row>
    <row r="675" spans="1:32" s="50" customFormat="1" ht="15" x14ac:dyDescent="0.2">
      <c r="A675" s="46"/>
      <c r="B675" s="46"/>
      <c r="C675" s="48"/>
      <c r="D675" s="48"/>
      <c r="E675" s="47"/>
      <c r="F675" s="48"/>
      <c r="G675" s="48"/>
      <c r="H675" s="170" t="str">
        <f>IF(ISBLANK(G675)," ",IF(LOOKUP(G675,MannschaftsNrListe,Mannschaften!B$4:B$53)&lt;&gt;0,LOOKUP(G675,MannschaftsNrListe,Mannschaften!B$4:B$53),""))</f>
        <v xml:space="preserve"> </v>
      </c>
      <c r="I675" s="48"/>
      <c r="J675" s="48"/>
      <c r="K675" s="48"/>
      <c r="L675" s="48"/>
      <c r="M675" s="48"/>
      <c r="N675" s="48"/>
      <c r="O675" s="48"/>
      <c r="P675" s="48"/>
      <c r="Q675" s="48"/>
      <c r="R675" s="48"/>
      <c r="S675" s="48"/>
      <c r="T675" s="48"/>
      <c r="U675" s="48"/>
      <c r="V675" s="48"/>
      <c r="W675" s="48"/>
      <c r="X675" s="48"/>
      <c r="Y675" s="48"/>
      <c r="Z675" s="48"/>
      <c r="AA675" s="49"/>
      <c r="AB675" s="142">
        <f t="shared" si="21"/>
        <v>0</v>
      </c>
      <c r="AC675" s="142">
        <f>IF(NOT(ISBLANK(F675)),LOOKUP(F675,EWKNrListe,Übersicht!D$11:D$26),0)</f>
        <v>0</v>
      </c>
      <c r="AD675" s="142">
        <f>IF(AND(NOT(ISBLANK(G675)),ISNUMBER(H675)),LOOKUP(H675,WKNrListe,Übersicht!I$11:I$26),)</f>
        <v>0</v>
      </c>
      <c r="AE675" s="216" t="str">
        <f t="shared" si="20"/>
        <v/>
      </c>
      <c r="AF675" s="206" t="str">
        <f>IF(OR(ISBLANK(F675),
AND(
ISBLANK(E675),
NOT(ISNUMBER(E675))
)),
"",
IF(
E675&lt;=Schwierigkeitsstufen!J$3,
Schwierigkeitsstufen!K$3,
Schwierigkeitsstufen!K$2
))</f>
        <v/>
      </c>
    </row>
    <row r="676" spans="1:32" s="50" customFormat="1" ht="15" x14ac:dyDescent="0.2">
      <c r="A676" s="46"/>
      <c r="B676" s="46"/>
      <c r="C676" s="48"/>
      <c r="D676" s="48"/>
      <c r="E676" s="47"/>
      <c r="F676" s="48"/>
      <c r="G676" s="48"/>
      <c r="H676" s="170" t="str">
        <f>IF(ISBLANK(G676)," ",IF(LOOKUP(G676,MannschaftsNrListe,Mannschaften!B$4:B$53)&lt;&gt;0,LOOKUP(G676,MannschaftsNrListe,Mannschaften!B$4:B$53),""))</f>
        <v xml:space="preserve"> </v>
      </c>
      <c r="I676" s="48"/>
      <c r="J676" s="48"/>
      <c r="K676" s="48"/>
      <c r="L676" s="48"/>
      <c r="M676" s="48"/>
      <c r="N676" s="48"/>
      <c r="O676" s="48"/>
      <c r="P676" s="48"/>
      <c r="Q676" s="48"/>
      <c r="R676" s="48"/>
      <c r="S676" s="48"/>
      <c r="T676" s="48"/>
      <c r="U676" s="48"/>
      <c r="V676" s="48"/>
      <c r="W676" s="48"/>
      <c r="X676" s="48"/>
      <c r="Y676" s="48"/>
      <c r="Z676" s="48"/>
      <c r="AA676" s="49"/>
      <c r="AB676" s="142">
        <f t="shared" si="21"/>
        <v>0</v>
      </c>
      <c r="AC676" s="142">
        <f>IF(NOT(ISBLANK(F676)),LOOKUP(F676,EWKNrListe,Übersicht!D$11:D$26),0)</f>
        <v>0</v>
      </c>
      <c r="AD676" s="142">
        <f>IF(AND(NOT(ISBLANK(G676)),ISNUMBER(H676)),LOOKUP(H676,WKNrListe,Übersicht!I$11:I$26),)</f>
        <v>0</v>
      </c>
      <c r="AE676" s="216" t="str">
        <f t="shared" si="20"/>
        <v/>
      </c>
      <c r="AF676" s="206" t="str">
        <f>IF(OR(ISBLANK(F676),
AND(
ISBLANK(E676),
NOT(ISNUMBER(E676))
)),
"",
IF(
E676&lt;=Schwierigkeitsstufen!J$3,
Schwierigkeitsstufen!K$3,
Schwierigkeitsstufen!K$2
))</f>
        <v/>
      </c>
    </row>
    <row r="677" spans="1:32" s="50" customFormat="1" ht="15" x14ac:dyDescent="0.2">
      <c r="A677" s="46"/>
      <c r="B677" s="46"/>
      <c r="C677" s="48"/>
      <c r="D677" s="48"/>
      <c r="E677" s="47"/>
      <c r="F677" s="48"/>
      <c r="G677" s="48"/>
      <c r="H677" s="170" t="str">
        <f>IF(ISBLANK(G677)," ",IF(LOOKUP(G677,MannschaftsNrListe,Mannschaften!B$4:B$53)&lt;&gt;0,LOOKUP(G677,MannschaftsNrListe,Mannschaften!B$4:B$53),""))</f>
        <v xml:space="preserve"> </v>
      </c>
      <c r="I677" s="48"/>
      <c r="J677" s="48"/>
      <c r="K677" s="48"/>
      <c r="L677" s="48"/>
      <c r="M677" s="48"/>
      <c r="N677" s="48"/>
      <c r="O677" s="48"/>
      <c r="P677" s="48"/>
      <c r="Q677" s="48"/>
      <c r="R677" s="48"/>
      <c r="S677" s="48"/>
      <c r="T677" s="48"/>
      <c r="U677" s="48"/>
      <c r="V677" s="48"/>
      <c r="W677" s="48"/>
      <c r="X677" s="48"/>
      <c r="Y677" s="48"/>
      <c r="Z677" s="48"/>
      <c r="AA677" s="49"/>
      <c r="AB677" s="142">
        <f t="shared" si="21"/>
        <v>0</v>
      </c>
      <c r="AC677" s="142">
        <f>IF(NOT(ISBLANK(F677)),LOOKUP(F677,EWKNrListe,Übersicht!D$11:D$26),0)</f>
        <v>0</v>
      </c>
      <c r="AD677" s="142">
        <f>IF(AND(NOT(ISBLANK(G677)),ISNUMBER(H677)),LOOKUP(H677,WKNrListe,Übersicht!I$11:I$26),)</f>
        <v>0</v>
      </c>
      <c r="AE677" s="216" t="str">
        <f t="shared" si="20"/>
        <v/>
      </c>
      <c r="AF677" s="206" t="str">
        <f>IF(OR(ISBLANK(F677),
AND(
ISBLANK(E677),
NOT(ISNUMBER(E677))
)),
"",
IF(
E677&lt;=Schwierigkeitsstufen!J$3,
Schwierigkeitsstufen!K$3,
Schwierigkeitsstufen!K$2
))</f>
        <v/>
      </c>
    </row>
    <row r="678" spans="1:32" s="50" customFormat="1" ht="15" x14ac:dyDescent="0.2">
      <c r="A678" s="46"/>
      <c r="B678" s="46"/>
      <c r="C678" s="48"/>
      <c r="D678" s="48"/>
      <c r="E678" s="47"/>
      <c r="F678" s="48"/>
      <c r="G678" s="48"/>
      <c r="H678" s="170" t="str">
        <f>IF(ISBLANK(G678)," ",IF(LOOKUP(G678,MannschaftsNrListe,Mannschaften!B$4:B$53)&lt;&gt;0,LOOKUP(G678,MannschaftsNrListe,Mannschaften!B$4:B$53),""))</f>
        <v xml:space="preserve"> </v>
      </c>
      <c r="I678" s="48"/>
      <c r="J678" s="48"/>
      <c r="K678" s="48"/>
      <c r="L678" s="48"/>
      <c r="M678" s="48"/>
      <c r="N678" s="48"/>
      <c r="O678" s="48"/>
      <c r="P678" s="48"/>
      <c r="Q678" s="48"/>
      <c r="R678" s="48"/>
      <c r="S678" s="48"/>
      <c r="T678" s="48"/>
      <c r="U678" s="48"/>
      <c r="V678" s="48"/>
      <c r="W678" s="48"/>
      <c r="X678" s="48"/>
      <c r="Y678" s="48"/>
      <c r="Z678" s="48"/>
      <c r="AA678" s="49"/>
      <c r="AB678" s="142">
        <f t="shared" si="21"/>
        <v>0</v>
      </c>
      <c r="AC678" s="142">
        <f>IF(NOT(ISBLANK(F678)),LOOKUP(F678,EWKNrListe,Übersicht!D$11:D$26),0)</f>
        <v>0</v>
      </c>
      <c r="AD678" s="142">
        <f>IF(AND(NOT(ISBLANK(G678)),ISNUMBER(H678)),LOOKUP(H678,WKNrListe,Übersicht!I$11:I$26),)</f>
        <v>0</v>
      </c>
      <c r="AE678" s="216" t="str">
        <f t="shared" si="20"/>
        <v/>
      </c>
      <c r="AF678" s="206" t="str">
        <f>IF(OR(ISBLANK(F678),
AND(
ISBLANK(E678),
NOT(ISNUMBER(E678))
)),
"",
IF(
E678&lt;=Schwierigkeitsstufen!J$3,
Schwierigkeitsstufen!K$3,
Schwierigkeitsstufen!K$2
))</f>
        <v/>
      </c>
    </row>
    <row r="679" spans="1:32" s="50" customFormat="1" ht="15" x14ac:dyDescent="0.2">
      <c r="A679" s="46"/>
      <c r="B679" s="46"/>
      <c r="C679" s="48"/>
      <c r="D679" s="48"/>
      <c r="E679" s="47"/>
      <c r="F679" s="48"/>
      <c r="G679" s="48"/>
      <c r="H679" s="170" t="str">
        <f>IF(ISBLANK(G679)," ",IF(LOOKUP(G679,MannschaftsNrListe,Mannschaften!B$4:B$53)&lt;&gt;0,LOOKUP(G679,MannschaftsNrListe,Mannschaften!B$4:B$53),""))</f>
        <v xml:space="preserve"> </v>
      </c>
      <c r="I679" s="48"/>
      <c r="J679" s="48"/>
      <c r="K679" s="48"/>
      <c r="L679" s="48"/>
      <c r="M679" s="48"/>
      <c r="N679" s="48"/>
      <c r="O679" s="48"/>
      <c r="P679" s="48"/>
      <c r="Q679" s="48"/>
      <c r="R679" s="48"/>
      <c r="S679" s="48"/>
      <c r="T679" s="48"/>
      <c r="U679" s="48"/>
      <c r="V679" s="48"/>
      <c r="W679" s="48"/>
      <c r="X679" s="48"/>
      <c r="Y679" s="48"/>
      <c r="Z679" s="48"/>
      <c r="AA679" s="49"/>
      <c r="AB679" s="142">
        <f t="shared" si="21"/>
        <v>0</v>
      </c>
      <c r="AC679" s="142">
        <f>IF(NOT(ISBLANK(F679)),LOOKUP(F679,EWKNrListe,Übersicht!D$11:D$26),0)</f>
        <v>0</v>
      </c>
      <c r="AD679" s="142">
        <f>IF(AND(NOT(ISBLANK(G679)),ISNUMBER(H679)),LOOKUP(H679,WKNrListe,Übersicht!I$11:I$26),)</f>
        <v>0</v>
      </c>
      <c r="AE679" s="216" t="str">
        <f t="shared" si="20"/>
        <v/>
      </c>
      <c r="AF679" s="206" t="str">
        <f>IF(OR(ISBLANK(F679),
AND(
ISBLANK(E679),
NOT(ISNUMBER(E679))
)),
"",
IF(
E679&lt;=Schwierigkeitsstufen!J$3,
Schwierigkeitsstufen!K$3,
Schwierigkeitsstufen!K$2
))</f>
        <v/>
      </c>
    </row>
    <row r="680" spans="1:32" s="50" customFormat="1" ht="15" x14ac:dyDescent="0.2">
      <c r="A680" s="46"/>
      <c r="B680" s="46"/>
      <c r="C680" s="48"/>
      <c r="D680" s="48"/>
      <c r="E680" s="47"/>
      <c r="F680" s="48"/>
      <c r="G680" s="48"/>
      <c r="H680" s="170" t="str">
        <f>IF(ISBLANK(G680)," ",IF(LOOKUP(G680,MannschaftsNrListe,Mannschaften!B$4:B$53)&lt;&gt;0,LOOKUP(G680,MannschaftsNrListe,Mannschaften!B$4:B$53),""))</f>
        <v xml:space="preserve"> </v>
      </c>
      <c r="I680" s="48"/>
      <c r="J680" s="48"/>
      <c r="K680" s="48"/>
      <c r="L680" s="48"/>
      <c r="M680" s="48"/>
      <c r="N680" s="48"/>
      <c r="O680" s="48"/>
      <c r="P680" s="48"/>
      <c r="Q680" s="48"/>
      <c r="R680" s="48"/>
      <c r="S680" s="48"/>
      <c r="T680" s="48"/>
      <c r="U680" s="48"/>
      <c r="V680" s="48"/>
      <c r="W680" s="48"/>
      <c r="X680" s="48"/>
      <c r="Y680" s="48"/>
      <c r="Z680" s="48"/>
      <c r="AA680" s="49"/>
      <c r="AB680" s="142">
        <f t="shared" si="21"/>
        <v>0</v>
      </c>
      <c r="AC680" s="142">
        <f>IF(NOT(ISBLANK(F680)),LOOKUP(F680,EWKNrListe,Übersicht!D$11:D$26),0)</f>
        <v>0</v>
      </c>
      <c r="AD680" s="142">
        <f>IF(AND(NOT(ISBLANK(G680)),ISNUMBER(H680)),LOOKUP(H680,WKNrListe,Übersicht!I$11:I$26),)</f>
        <v>0</v>
      </c>
      <c r="AE680" s="216" t="str">
        <f t="shared" si="20"/>
        <v/>
      </c>
      <c r="AF680" s="206" t="str">
        <f>IF(OR(ISBLANK(F680),
AND(
ISBLANK(E680),
NOT(ISNUMBER(E680))
)),
"",
IF(
E680&lt;=Schwierigkeitsstufen!J$3,
Schwierigkeitsstufen!K$3,
Schwierigkeitsstufen!K$2
))</f>
        <v/>
      </c>
    </row>
    <row r="681" spans="1:32" s="50" customFormat="1" ht="15" x14ac:dyDescent="0.2">
      <c r="A681" s="46"/>
      <c r="B681" s="46"/>
      <c r="C681" s="48"/>
      <c r="D681" s="48"/>
      <c r="E681" s="47"/>
      <c r="F681" s="48"/>
      <c r="G681" s="48"/>
      <c r="H681" s="170" t="str">
        <f>IF(ISBLANK(G681)," ",IF(LOOKUP(G681,MannschaftsNrListe,Mannschaften!B$4:B$53)&lt;&gt;0,LOOKUP(G681,MannschaftsNrListe,Mannschaften!B$4:B$53),""))</f>
        <v xml:space="preserve"> </v>
      </c>
      <c r="I681" s="48"/>
      <c r="J681" s="48"/>
      <c r="K681" s="48"/>
      <c r="L681" s="48"/>
      <c r="M681" s="48"/>
      <c r="N681" s="48"/>
      <c r="O681" s="48"/>
      <c r="P681" s="48"/>
      <c r="Q681" s="48"/>
      <c r="R681" s="48"/>
      <c r="S681" s="48"/>
      <c r="T681" s="48"/>
      <c r="U681" s="48"/>
      <c r="V681" s="48"/>
      <c r="W681" s="48"/>
      <c r="X681" s="48"/>
      <c r="Y681" s="48"/>
      <c r="Z681" s="48"/>
      <c r="AA681" s="49"/>
      <c r="AB681" s="142">
        <f t="shared" si="21"/>
        <v>0</v>
      </c>
      <c r="AC681" s="142">
        <f>IF(NOT(ISBLANK(F681)),LOOKUP(F681,EWKNrListe,Übersicht!D$11:D$26),0)</f>
        <v>0</v>
      </c>
      <c r="AD681" s="142">
        <f>IF(AND(NOT(ISBLANK(G681)),ISNUMBER(H681)),LOOKUP(H681,WKNrListe,Übersicht!I$11:I$26),)</f>
        <v>0</v>
      </c>
      <c r="AE681" s="216" t="str">
        <f t="shared" si="20"/>
        <v/>
      </c>
      <c r="AF681" s="206" t="str">
        <f>IF(OR(ISBLANK(F681),
AND(
ISBLANK(E681),
NOT(ISNUMBER(E681))
)),
"",
IF(
E681&lt;=Schwierigkeitsstufen!J$3,
Schwierigkeitsstufen!K$3,
Schwierigkeitsstufen!K$2
))</f>
        <v/>
      </c>
    </row>
    <row r="682" spans="1:32" s="50" customFormat="1" ht="15" x14ac:dyDescent="0.2">
      <c r="A682" s="46"/>
      <c r="B682" s="46"/>
      <c r="C682" s="48"/>
      <c r="D682" s="48"/>
      <c r="E682" s="47"/>
      <c r="F682" s="48"/>
      <c r="G682" s="48"/>
      <c r="H682" s="170" t="str">
        <f>IF(ISBLANK(G682)," ",IF(LOOKUP(G682,MannschaftsNrListe,Mannschaften!B$4:B$53)&lt;&gt;0,LOOKUP(G682,MannschaftsNrListe,Mannschaften!B$4:B$53),""))</f>
        <v xml:space="preserve"> </v>
      </c>
      <c r="I682" s="48"/>
      <c r="J682" s="48"/>
      <c r="K682" s="48"/>
      <c r="L682" s="48"/>
      <c r="M682" s="48"/>
      <c r="N682" s="48"/>
      <c r="O682" s="48"/>
      <c r="P682" s="48"/>
      <c r="Q682" s="48"/>
      <c r="R682" s="48"/>
      <c r="S682" s="48"/>
      <c r="T682" s="48"/>
      <c r="U682" s="48"/>
      <c r="V682" s="48"/>
      <c r="W682" s="48"/>
      <c r="X682" s="48"/>
      <c r="Y682" s="48"/>
      <c r="Z682" s="48"/>
      <c r="AA682" s="49"/>
      <c r="AB682" s="142">
        <f t="shared" si="21"/>
        <v>0</v>
      </c>
      <c r="AC682" s="142">
        <f>IF(NOT(ISBLANK(F682)),LOOKUP(F682,EWKNrListe,Übersicht!D$11:D$26),0)</f>
        <v>0</v>
      </c>
      <c r="AD682" s="142">
        <f>IF(AND(NOT(ISBLANK(G682)),ISNUMBER(H682)),LOOKUP(H682,WKNrListe,Übersicht!I$11:I$26),)</f>
        <v>0</v>
      </c>
      <c r="AE682" s="216" t="str">
        <f t="shared" si="20"/>
        <v/>
      </c>
      <c r="AF682" s="206" t="str">
        <f>IF(OR(ISBLANK(F682),
AND(
ISBLANK(E682),
NOT(ISNUMBER(E682))
)),
"",
IF(
E682&lt;=Schwierigkeitsstufen!J$3,
Schwierigkeitsstufen!K$3,
Schwierigkeitsstufen!K$2
))</f>
        <v/>
      </c>
    </row>
    <row r="683" spans="1:32" s="50" customFormat="1" ht="15" x14ac:dyDescent="0.2">
      <c r="A683" s="46"/>
      <c r="B683" s="46"/>
      <c r="C683" s="48"/>
      <c r="D683" s="48"/>
      <c r="E683" s="47"/>
      <c r="F683" s="48"/>
      <c r="G683" s="48"/>
      <c r="H683" s="170" t="str">
        <f>IF(ISBLANK(G683)," ",IF(LOOKUP(G683,MannschaftsNrListe,Mannschaften!B$4:B$53)&lt;&gt;0,LOOKUP(G683,MannschaftsNrListe,Mannschaften!B$4:B$53),""))</f>
        <v xml:space="preserve"> </v>
      </c>
      <c r="I683" s="48"/>
      <c r="J683" s="48"/>
      <c r="K683" s="48"/>
      <c r="L683" s="48"/>
      <c r="M683" s="48"/>
      <c r="N683" s="48"/>
      <c r="O683" s="48"/>
      <c r="P683" s="48"/>
      <c r="Q683" s="48"/>
      <c r="R683" s="48"/>
      <c r="S683" s="48"/>
      <c r="T683" s="48"/>
      <c r="U683" s="48"/>
      <c r="V683" s="48"/>
      <c r="W683" s="48"/>
      <c r="X683" s="48"/>
      <c r="Y683" s="48"/>
      <c r="Z683" s="48"/>
      <c r="AA683" s="49"/>
      <c r="AB683" s="142">
        <f t="shared" si="21"/>
        <v>0</v>
      </c>
      <c r="AC683" s="142">
        <f>IF(NOT(ISBLANK(F683)),LOOKUP(F683,EWKNrListe,Übersicht!D$11:D$26),0)</f>
        <v>0</v>
      </c>
      <c r="AD683" s="142">
        <f>IF(AND(NOT(ISBLANK(G683)),ISNUMBER(H683)),LOOKUP(H683,WKNrListe,Übersicht!I$11:I$26),)</f>
        <v>0</v>
      </c>
      <c r="AE683" s="216" t="str">
        <f t="shared" si="20"/>
        <v/>
      </c>
      <c r="AF683" s="206" t="str">
        <f>IF(OR(ISBLANK(F683),
AND(
ISBLANK(E683),
NOT(ISNUMBER(E683))
)),
"",
IF(
E683&lt;=Schwierigkeitsstufen!J$3,
Schwierigkeitsstufen!K$3,
Schwierigkeitsstufen!K$2
))</f>
        <v/>
      </c>
    </row>
    <row r="684" spans="1:32" s="50" customFormat="1" ht="15" x14ac:dyDescent="0.2">
      <c r="A684" s="46"/>
      <c r="B684" s="46"/>
      <c r="C684" s="48"/>
      <c r="D684" s="48"/>
      <c r="E684" s="47"/>
      <c r="F684" s="48"/>
      <c r="G684" s="48"/>
      <c r="H684" s="170" t="str">
        <f>IF(ISBLANK(G684)," ",IF(LOOKUP(G684,MannschaftsNrListe,Mannschaften!B$4:B$53)&lt;&gt;0,LOOKUP(G684,MannschaftsNrListe,Mannschaften!B$4:B$53),""))</f>
        <v xml:space="preserve"> </v>
      </c>
      <c r="I684" s="48"/>
      <c r="J684" s="48"/>
      <c r="K684" s="48"/>
      <c r="L684" s="48"/>
      <c r="M684" s="48"/>
      <c r="N684" s="48"/>
      <c r="O684" s="48"/>
      <c r="P684" s="48"/>
      <c r="Q684" s="48"/>
      <c r="R684" s="48"/>
      <c r="S684" s="48"/>
      <c r="T684" s="48"/>
      <c r="U684" s="48"/>
      <c r="V684" s="48"/>
      <c r="W684" s="48"/>
      <c r="X684" s="48"/>
      <c r="Y684" s="48"/>
      <c r="Z684" s="48"/>
      <c r="AA684" s="49"/>
      <c r="AB684" s="142">
        <f t="shared" si="21"/>
        <v>0</v>
      </c>
      <c r="AC684" s="142">
        <f>IF(NOT(ISBLANK(F684)),LOOKUP(F684,EWKNrListe,Übersicht!D$11:D$26),0)</f>
        <v>0</v>
      </c>
      <c r="AD684" s="142">
        <f>IF(AND(NOT(ISBLANK(G684)),ISNUMBER(H684)),LOOKUP(H684,WKNrListe,Übersicht!I$11:I$26),)</f>
        <v>0</v>
      </c>
      <c r="AE684" s="216" t="str">
        <f t="shared" si="20"/>
        <v/>
      </c>
      <c r="AF684" s="206" t="str">
        <f>IF(OR(ISBLANK(F684),
AND(
ISBLANK(E684),
NOT(ISNUMBER(E684))
)),
"",
IF(
E684&lt;=Schwierigkeitsstufen!J$3,
Schwierigkeitsstufen!K$3,
Schwierigkeitsstufen!K$2
))</f>
        <v/>
      </c>
    </row>
    <row r="685" spans="1:32" s="50" customFormat="1" ht="15" x14ac:dyDescent="0.2">
      <c r="A685" s="46"/>
      <c r="B685" s="46"/>
      <c r="C685" s="48"/>
      <c r="D685" s="48"/>
      <c r="E685" s="47"/>
      <c r="F685" s="48"/>
      <c r="G685" s="48"/>
      <c r="H685" s="170" t="str">
        <f>IF(ISBLANK(G685)," ",IF(LOOKUP(G685,MannschaftsNrListe,Mannschaften!B$4:B$53)&lt;&gt;0,LOOKUP(G685,MannschaftsNrListe,Mannschaften!B$4:B$53),""))</f>
        <v xml:space="preserve"> </v>
      </c>
      <c r="I685" s="48"/>
      <c r="J685" s="48"/>
      <c r="K685" s="48"/>
      <c r="L685" s="48"/>
      <c r="M685" s="48"/>
      <c r="N685" s="48"/>
      <c r="O685" s="48"/>
      <c r="P685" s="48"/>
      <c r="Q685" s="48"/>
      <c r="R685" s="48"/>
      <c r="S685" s="48"/>
      <c r="T685" s="48"/>
      <c r="U685" s="48"/>
      <c r="V685" s="48"/>
      <c r="W685" s="48"/>
      <c r="X685" s="48"/>
      <c r="Y685" s="48"/>
      <c r="Z685" s="48"/>
      <c r="AA685" s="49"/>
      <c r="AB685" s="142">
        <f t="shared" si="21"/>
        <v>0</v>
      </c>
      <c r="AC685" s="142">
        <f>IF(NOT(ISBLANK(F685)),LOOKUP(F685,EWKNrListe,Übersicht!D$11:D$26),0)</f>
        <v>0</v>
      </c>
      <c r="AD685" s="142">
        <f>IF(AND(NOT(ISBLANK(G685)),ISNUMBER(H685)),LOOKUP(H685,WKNrListe,Übersicht!I$11:I$26),)</f>
        <v>0</v>
      </c>
      <c r="AE685" s="216" t="str">
        <f t="shared" si="20"/>
        <v/>
      </c>
      <c r="AF685" s="206" t="str">
        <f>IF(OR(ISBLANK(F685),
AND(
ISBLANK(E685),
NOT(ISNUMBER(E685))
)),
"",
IF(
E685&lt;=Schwierigkeitsstufen!J$3,
Schwierigkeitsstufen!K$3,
Schwierigkeitsstufen!K$2
))</f>
        <v/>
      </c>
    </row>
    <row r="686" spans="1:32" s="50" customFormat="1" ht="15" x14ac:dyDescent="0.2">
      <c r="A686" s="46"/>
      <c r="B686" s="46"/>
      <c r="C686" s="48"/>
      <c r="D686" s="48"/>
      <c r="E686" s="47"/>
      <c r="F686" s="48"/>
      <c r="G686" s="48"/>
      <c r="H686" s="170" t="str">
        <f>IF(ISBLANK(G686)," ",IF(LOOKUP(G686,MannschaftsNrListe,Mannschaften!B$4:B$53)&lt;&gt;0,LOOKUP(G686,MannschaftsNrListe,Mannschaften!B$4:B$53),""))</f>
        <v xml:space="preserve"> </v>
      </c>
      <c r="I686" s="48"/>
      <c r="J686" s="48"/>
      <c r="K686" s="48"/>
      <c r="L686" s="48"/>
      <c r="M686" s="48"/>
      <c r="N686" s="48"/>
      <c r="O686" s="48"/>
      <c r="P686" s="48"/>
      <c r="Q686" s="48"/>
      <c r="R686" s="48"/>
      <c r="S686" s="48"/>
      <c r="T686" s="48"/>
      <c r="U686" s="48"/>
      <c r="V686" s="48"/>
      <c r="W686" s="48"/>
      <c r="X686" s="48"/>
      <c r="Y686" s="48"/>
      <c r="Z686" s="48"/>
      <c r="AA686" s="49"/>
      <c r="AB686" s="142">
        <f t="shared" si="21"/>
        <v>0</v>
      </c>
      <c r="AC686" s="142">
        <f>IF(NOT(ISBLANK(F686)),LOOKUP(F686,EWKNrListe,Übersicht!D$11:D$26),0)</f>
        <v>0</v>
      </c>
      <c r="AD686" s="142">
        <f>IF(AND(NOT(ISBLANK(G686)),ISNUMBER(H686)),LOOKUP(H686,WKNrListe,Übersicht!I$11:I$26),)</f>
        <v>0</v>
      </c>
      <c r="AE686" s="216" t="str">
        <f t="shared" si="20"/>
        <v/>
      </c>
      <c r="AF686" s="206" t="str">
        <f>IF(OR(ISBLANK(F686),
AND(
ISBLANK(E686),
NOT(ISNUMBER(E686))
)),
"",
IF(
E686&lt;=Schwierigkeitsstufen!J$3,
Schwierigkeitsstufen!K$3,
Schwierigkeitsstufen!K$2
))</f>
        <v/>
      </c>
    </row>
    <row r="687" spans="1:32" s="50" customFormat="1" ht="15" x14ac:dyDescent="0.2">
      <c r="A687" s="46"/>
      <c r="B687" s="46"/>
      <c r="C687" s="48"/>
      <c r="D687" s="48"/>
      <c r="E687" s="47"/>
      <c r="F687" s="48"/>
      <c r="G687" s="48"/>
      <c r="H687" s="170" t="str">
        <f>IF(ISBLANK(G687)," ",IF(LOOKUP(G687,MannschaftsNrListe,Mannschaften!B$4:B$53)&lt;&gt;0,LOOKUP(G687,MannschaftsNrListe,Mannschaften!B$4:B$53),""))</f>
        <v xml:space="preserve"> </v>
      </c>
      <c r="I687" s="48"/>
      <c r="J687" s="48"/>
      <c r="K687" s="48"/>
      <c r="L687" s="48"/>
      <c r="M687" s="48"/>
      <c r="N687" s="48"/>
      <c r="O687" s="48"/>
      <c r="P687" s="48"/>
      <c r="Q687" s="48"/>
      <c r="R687" s="48"/>
      <c r="S687" s="48"/>
      <c r="T687" s="48"/>
      <c r="U687" s="48"/>
      <c r="V687" s="48"/>
      <c r="W687" s="48"/>
      <c r="X687" s="48"/>
      <c r="Y687" s="48"/>
      <c r="Z687" s="48"/>
      <c r="AA687" s="49"/>
      <c r="AB687" s="142">
        <f t="shared" si="21"/>
        <v>0</v>
      </c>
      <c r="AC687" s="142">
        <f>IF(NOT(ISBLANK(F687)),LOOKUP(F687,EWKNrListe,Übersicht!D$11:D$26),0)</f>
        <v>0</v>
      </c>
      <c r="AD687" s="142">
        <f>IF(AND(NOT(ISBLANK(G687)),ISNUMBER(H687)),LOOKUP(H687,WKNrListe,Übersicht!I$11:I$26),)</f>
        <v>0</v>
      </c>
      <c r="AE687" s="216" t="str">
        <f t="shared" si="20"/>
        <v/>
      </c>
      <c r="AF687" s="206" t="str">
        <f>IF(OR(ISBLANK(F687),
AND(
ISBLANK(E687),
NOT(ISNUMBER(E687))
)),
"",
IF(
E687&lt;=Schwierigkeitsstufen!J$3,
Schwierigkeitsstufen!K$3,
Schwierigkeitsstufen!K$2
))</f>
        <v/>
      </c>
    </row>
    <row r="688" spans="1:32" s="50" customFormat="1" ht="15" x14ac:dyDescent="0.2">
      <c r="A688" s="46"/>
      <c r="B688" s="46"/>
      <c r="C688" s="48"/>
      <c r="D688" s="48"/>
      <c r="E688" s="47"/>
      <c r="F688" s="48"/>
      <c r="G688" s="48"/>
      <c r="H688" s="170" t="str">
        <f>IF(ISBLANK(G688)," ",IF(LOOKUP(G688,MannschaftsNrListe,Mannschaften!B$4:B$53)&lt;&gt;0,LOOKUP(G688,MannschaftsNrListe,Mannschaften!B$4:B$53),""))</f>
        <v xml:space="preserve"> </v>
      </c>
      <c r="I688" s="48"/>
      <c r="J688" s="48"/>
      <c r="K688" s="48"/>
      <c r="L688" s="48"/>
      <c r="M688" s="48"/>
      <c r="N688" s="48"/>
      <c r="O688" s="48"/>
      <c r="P688" s="48"/>
      <c r="Q688" s="48"/>
      <c r="R688" s="48"/>
      <c r="S688" s="48"/>
      <c r="T688" s="48"/>
      <c r="U688" s="48"/>
      <c r="V688" s="48"/>
      <c r="W688" s="48"/>
      <c r="X688" s="48"/>
      <c r="Y688" s="48"/>
      <c r="Z688" s="48"/>
      <c r="AA688" s="49"/>
      <c r="AB688" s="142">
        <f t="shared" si="21"/>
        <v>0</v>
      </c>
      <c r="AC688" s="142">
        <f>IF(NOT(ISBLANK(F688)),LOOKUP(F688,EWKNrListe,Übersicht!D$11:D$26),0)</f>
        <v>0</v>
      </c>
      <c r="AD688" s="142">
        <f>IF(AND(NOT(ISBLANK(G688)),ISNUMBER(H688)),LOOKUP(H688,WKNrListe,Übersicht!I$11:I$26),)</f>
        <v>0</v>
      </c>
      <c r="AE688" s="216" t="str">
        <f t="shared" si="20"/>
        <v/>
      </c>
      <c r="AF688" s="206" t="str">
        <f>IF(OR(ISBLANK(F688),
AND(
ISBLANK(E688),
NOT(ISNUMBER(E688))
)),
"",
IF(
E688&lt;=Schwierigkeitsstufen!J$3,
Schwierigkeitsstufen!K$3,
Schwierigkeitsstufen!K$2
))</f>
        <v/>
      </c>
    </row>
    <row r="689" spans="1:32" s="50" customFormat="1" ht="15" x14ac:dyDescent="0.2">
      <c r="A689" s="46"/>
      <c r="B689" s="46"/>
      <c r="C689" s="48"/>
      <c r="D689" s="48"/>
      <c r="E689" s="47"/>
      <c r="F689" s="48"/>
      <c r="G689" s="48"/>
      <c r="H689" s="170" t="str">
        <f>IF(ISBLANK(G689)," ",IF(LOOKUP(G689,MannschaftsNrListe,Mannschaften!B$4:B$53)&lt;&gt;0,LOOKUP(G689,MannschaftsNrListe,Mannschaften!B$4:B$53),""))</f>
        <v xml:space="preserve"> </v>
      </c>
      <c r="I689" s="48"/>
      <c r="J689" s="48"/>
      <c r="K689" s="48"/>
      <c r="L689" s="48"/>
      <c r="M689" s="48"/>
      <c r="N689" s="48"/>
      <c r="O689" s="48"/>
      <c r="P689" s="48"/>
      <c r="Q689" s="48"/>
      <c r="R689" s="48"/>
      <c r="S689" s="48"/>
      <c r="T689" s="48"/>
      <c r="U689" s="48"/>
      <c r="V689" s="48"/>
      <c r="W689" s="48"/>
      <c r="X689" s="48"/>
      <c r="Y689" s="48"/>
      <c r="Z689" s="48"/>
      <c r="AA689" s="49"/>
      <c r="AB689" s="142">
        <f t="shared" si="21"/>
        <v>0</v>
      </c>
      <c r="AC689" s="142">
        <f>IF(NOT(ISBLANK(F689)),LOOKUP(F689,EWKNrListe,Übersicht!D$11:D$26),0)</f>
        <v>0</v>
      </c>
      <c r="AD689" s="142">
        <f>IF(AND(NOT(ISBLANK(G689)),ISNUMBER(H689)),LOOKUP(H689,WKNrListe,Übersicht!I$11:I$26),)</f>
        <v>0</v>
      </c>
      <c r="AE689" s="216" t="str">
        <f t="shared" si="20"/>
        <v/>
      </c>
      <c r="AF689" s="206" t="str">
        <f>IF(OR(ISBLANK(F689),
AND(
ISBLANK(E689),
NOT(ISNUMBER(E689))
)),
"",
IF(
E689&lt;=Schwierigkeitsstufen!J$3,
Schwierigkeitsstufen!K$3,
Schwierigkeitsstufen!K$2
))</f>
        <v/>
      </c>
    </row>
    <row r="690" spans="1:32" s="50" customFormat="1" ht="15" x14ac:dyDescent="0.2">
      <c r="A690" s="46"/>
      <c r="B690" s="46"/>
      <c r="C690" s="48"/>
      <c r="D690" s="48"/>
      <c r="E690" s="47"/>
      <c r="F690" s="48"/>
      <c r="G690" s="48"/>
      <c r="H690" s="170" t="str">
        <f>IF(ISBLANK(G690)," ",IF(LOOKUP(G690,MannschaftsNrListe,Mannschaften!B$4:B$53)&lt;&gt;0,LOOKUP(G690,MannschaftsNrListe,Mannschaften!B$4:B$53),""))</f>
        <v xml:space="preserve"> </v>
      </c>
      <c r="I690" s="48"/>
      <c r="J690" s="48"/>
      <c r="K690" s="48"/>
      <c r="L690" s="48"/>
      <c r="M690" s="48"/>
      <c r="N690" s="48"/>
      <c r="O690" s="48"/>
      <c r="P690" s="48"/>
      <c r="Q690" s="48"/>
      <c r="R690" s="48"/>
      <c r="S690" s="48"/>
      <c r="T690" s="48"/>
      <c r="U690" s="48"/>
      <c r="V690" s="48"/>
      <c r="W690" s="48"/>
      <c r="X690" s="48"/>
      <c r="Y690" s="48"/>
      <c r="Z690" s="48"/>
      <c r="AA690" s="49"/>
      <c r="AB690" s="142">
        <f t="shared" si="21"/>
        <v>0</v>
      </c>
      <c r="AC690" s="142">
        <f>IF(NOT(ISBLANK(F690)),LOOKUP(F690,EWKNrListe,Übersicht!D$11:D$26),0)</f>
        <v>0</v>
      </c>
      <c r="AD690" s="142">
        <f>IF(AND(NOT(ISBLANK(G690)),ISNUMBER(H690)),LOOKUP(H690,WKNrListe,Übersicht!I$11:I$26),)</f>
        <v>0</v>
      </c>
      <c r="AE690" s="216" t="str">
        <f t="shared" si="20"/>
        <v/>
      </c>
      <c r="AF690" s="206" t="str">
        <f>IF(OR(ISBLANK(F690),
AND(
ISBLANK(E690),
NOT(ISNUMBER(E690))
)),
"",
IF(
E690&lt;=Schwierigkeitsstufen!J$3,
Schwierigkeitsstufen!K$3,
Schwierigkeitsstufen!K$2
))</f>
        <v/>
      </c>
    </row>
    <row r="691" spans="1:32" s="50" customFormat="1" ht="15" x14ac:dyDescent="0.2">
      <c r="A691" s="46"/>
      <c r="B691" s="46"/>
      <c r="C691" s="48"/>
      <c r="D691" s="48"/>
      <c r="E691" s="47"/>
      <c r="F691" s="48"/>
      <c r="G691" s="48"/>
      <c r="H691" s="170" t="str">
        <f>IF(ISBLANK(G691)," ",IF(LOOKUP(G691,MannschaftsNrListe,Mannschaften!B$4:B$53)&lt;&gt;0,LOOKUP(G691,MannschaftsNrListe,Mannschaften!B$4:B$53),""))</f>
        <v xml:space="preserve"> </v>
      </c>
      <c r="I691" s="48"/>
      <c r="J691" s="48"/>
      <c r="K691" s="48"/>
      <c r="L691" s="48"/>
      <c r="M691" s="48"/>
      <c r="N691" s="48"/>
      <c r="O691" s="48"/>
      <c r="P691" s="48"/>
      <c r="Q691" s="48"/>
      <c r="R691" s="48"/>
      <c r="S691" s="48"/>
      <c r="T691" s="48"/>
      <c r="U691" s="48"/>
      <c r="V691" s="48"/>
      <c r="W691" s="48"/>
      <c r="X691" s="48"/>
      <c r="Y691" s="48"/>
      <c r="Z691" s="48"/>
      <c r="AA691" s="49"/>
      <c r="AB691" s="142">
        <f t="shared" si="21"/>
        <v>0</v>
      </c>
      <c r="AC691" s="142">
        <f>IF(NOT(ISBLANK(F691)),LOOKUP(F691,EWKNrListe,Übersicht!D$11:D$26),0)</f>
        <v>0</v>
      </c>
      <c r="AD691" s="142">
        <f>IF(AND(NOT(ISBLANK(G691)),ISNUMBER(H691)),LOOKUP(H691,WKNrListe,Übersicht!I$11:I$26),)</f>
        <v>0</v>
      </c>
      <c r="AE691" s="216" t="str">
        <f t="shared" si="20"/>
        <v/>
      </c>
      <c r="AF691" s="206" t="str">
        <f>IF(OR(ISBLANK(F691),
AND(
ISBLANK(E691),
NOT(ISNUMBER(E691))
)),
"",
IF(
E691&lt;=Schwierigkeitsstufen!J$3,
Schwierigkeitsstufen!K$3,
Schwierigkeitsstufen!K$2
))</f>
        <v/>
      </c>
    </row>
    <row r="692" spans="1:32" s="50" customFormat="1" ht="15" x14ac:dyDescent="0.2">
      <c r="A692" s="46"/>
      <c r="B692" s="46"/>
      <c r="C692" s="48"/>
      <c r="D692" s="48"/>
      <c r="E692" s="47"/>
      <c r="F692" s="48"/>
      <c r="G692" s="48"/>
      <c r="H692" s="170" t="str">
        <f>IF(ISBLANK(G692)," ",IF(LOOKUP(G692,MannschaftsNrListe,Mannschaften!B$4:B$53)&lt;&gt;0,LOOKUP(G692,MannschaftsNrListe,Mannschaften!B$4:B$53),""))</f>
        <v xml:space="preserve"> </v>
      </c>
      <c r="I692" s="48"/>
      <c r="J692" s="48"/>
      <c r="K692" s="48"/>
      <c r="L692" s="48"/>
      <c r="M692" s="48"/>
      <c r="N692" s="48"/>
      <c r="O692" s="48"/>
      <c r="P692" s="48"/>
      <c r="Q692" s="48"/>
      <c r="R692" s="48"/>
      <c r="S692" s="48"/>
      <c r="T692" s="48"/>
      <c r="U692" s="48"/>
      <c r="V692" s="48"/>
      <c r="W692" s="48"/>
      <c r="X692" s="48"/>
      <c r="Y692" s="48"/>
      <c r="Z692" s="48"/>
      <c r="AA692" s="49"/>
      <c r="AB692" s="142">
        <f t="shared" si="21"/>
        <v>0</v>
      </c>
      <c r="AC692" s="142">
        <f>IF(NOT(ISBLANK(F692)),LOOKUP(F692,EWKNrListe,Übersicht!D$11:D$26),0)</f>
        <v>0</v>
      </c>
      <c r="AD692" s="142">
        <f>IF(AND(NOT(ISBLANK(G692)),ISNUMBER(H692)),LOOKUP(H692,WKNrListe,Übersicht!I$11:I$26),)</f>
        <v>0</v>
      </c>
      <c r="AE692" s="216" t="str">
        <f t="shared" si="20"/>
        <v/>
      </c>
      <c r="AF692" s="206" t="str">
        <f>IF(OR(ISBLANK(F692),
AND(
ISBLANK(E692),
NOT(ISNUMBER(E692))
)),
"",
IF(
E692&lt;=Schwierigkeitsstufen!J$3,
Schwierigkeitsstufen!K$3,
Schwierigkeitsstufen!K$2
))</f>
        <v/>
      </c>
    </row>
    <row r="693" spans="1:32" s="50" customFormat="1" ht="15" x14ac:dyDescent="0.2">
      <c r="A693" s="46"/>
      <c r="B693" s="46"/>
      <c r="C693" s="48"/>
      <c r="D693" s="48"/>
      <c r="E693" s="47"/>
      <c r="F693" s="48"/>
      <c r="G693" s="48"/>
      <c r="H693" s="170" t="str">
        <f>IF(ISBLANK(G693)," ",IF(LOOKUP(G693,MannschaftsNrListe,Mannschaften!B$4:B$53)&lt;&gt;0,LOOKUP(G693,MannschaftsNrListe,Mannschaften!B$4:B$53),""))</f>
        <v xml:space="preserve"> </v>
      </c>
      <c r="I693" s="48"/>
      <c r="J693" s="48"/>
      <c r="K693" s="48"/>
      <c r="L693" s="48"/>
      <c r="M693" s="48"/>
      <c r="N693" s="48"/>
      <c r="O693" s="48"/>
      <c r="P693" s="48"/>
      <c r="Q693" s="48"/>
      <c r="R693" s="48"/>
      <c r="S693" s="48"/>
      <c r="T693" s="48"/>
      <c r="U693" s="48"/>
      <c r="V693" s="48"/>
      <c r="W693" s="48"/>
      <c r="X693" s="48"/>
      <c r="Y693" s="48"/>
      <c r="Z693" s="48"/>
      <c r="AA693" s="49"/>
      <c r="AB693" s="142">
        <f t="shared" si="21"/>
        <v>0</v>
      </c>
      <c r="AC693" s="142">
        <f>IF(NOT(ISBLANK(F693)),LOOKUP(F693,EWKNrListe,Übersicht!D$11:D$26),0)</f>
        <v>0</v>
      </c>
      <c r="AD693" s="142">
        <f>IF(AND(NOT(ISBLANK(G693)),ISNUMBER(H693)),LOOKUP(H693,WKNrListe,Übersicht!I$11:I$26),)</f>
        <v>0</v>
      </c>
      <c r="AE693" s="216" t="str">
        <f t="shared" si="20"/>
        <v/>
      </c>
      <c r="AF693" s="206" t="str">
        <f>IF(OR(ISBLANK(F693),
AND(
ISBLANK(E693),
NOT(ISNUMBER(E693))
)),
"",
IF(
E693&lt;=Schwierigkeitsstufen!J$3,
Schwierigkeitsstufen!K$3,
Schwierigkeitsstufen!K$2
))</f>
        <v/>
      </c>
    </row>
    <row r="694" spans="1:32" s="50" customFormat="1" ht="15" x14ac:dyDescent="0.2">
      <c r="A694" s="46"/>
      <c r="B694" s="46"/>
      <c r="C694" s="48"/>
      <c r="D694" s="48"/>
      <c r="E694" s="47"/>
      <c r="F694" s="48"/>
      <c r="G694" s="48"/>
      <c r="H694" s="170" t="str">
        <f>IF(ISBLANK(G694)," ",IF(LOOKUP(G694,MannschaftsNrListe,Mannschaften!B$4:B$53)&lt;&gt;0,LOOKUP(G694,MannschaftsNrListe,Mannschaften!B$4:B$53),""))</f>
        <v xml:space="preserve"> </v>
      </c>
      <c r="I694" s="48"/>
      <c r="J694" s="48"/>
      <c r="K694" s="48"/>
      <c r="L694" s="48"/>
      <c r="M694" s="48"/>
      <c r="N694" s="48"/>
      <c r="O694" s="48"/>
      <c r="P694" s="48"/>
      <c r="Q694" s="48"/>
      <c r="R694" s="48"/>
      <c r="S694" s="48"/>
      <c r="T694" s="48"/>
      <c r="U694" s="48"/>
      <c r="V694" s="48"/>
      <c r="W694" s="48"/>
      <c r="X694" s="48"/>
      <c r="Y694" s="48"/>
      <c r="Z694" s="48"/>
      <c r="AA694" s="49"/>
      <c r="AB694" s="142">
        <f t="shared" si="21"/>
        <v>0</v>
      </c>
      <c r="AC694" s="142">
        <f>IF(NOT(ISBLANK(F694)),LOOKUP(F694,EWKNrListe,Übersicht!D$11:D$26),0)</f>
        <v>0</v>
      </c>
      <c r="AD694" s="142">
        <f>IF(AND(NOT(ISBLANK(G694)),ISNUMBER(H694)),LOOKUP(H694,WKNrListe,Übersicht!I$11:I$26),)</f>
        <v>0</v>
      </c>
      <c r="AE694" s="216" t="str">
        <f t="shared" si="20"/>
        <v/>
      </c>
      <c r="AF694" s="206" t="str">
        <f>IF(OR(ISBLANK(F694),
AND(
ISBLANK(E694),
NOT(ISNUMBER(E694))
)),
"",
IF(
E694&lt;=Schwierigkeitsstufen!J$3,
Schwierigkeitsstufen!K$3,
Schwierigkeitsstufen!K$2
))</f>
        <v/>
      </c>
    </row>
    <row r="695" spans="1:32" s="50" customFormat="1" ht="15" x14ac:dyDescent="0.2">
      <c r="A695" s="46"/>
      <c r="B695" s="46"/>
      <c r="C695" s="48"/>
      <c r="D695" s="48"/>
      <c r="E695" s="47"/>
      <c r="F695" s="48"/>
      <c r="G695" s="48"/>
      <c r="H695" s="170" t="str">
        <f>IF(ISBLANK(G695)," ",IF(LOOKUP(G695,MannschaftsNrListe,Mannschaften!B$4:B$53)&lt;&gt;0,LOOKUP(G695,MannschaftsNrListe,Mannschaften!B$4:B$53),""))</f>
        <v xml:space="preserve"> </v>
      </c>
      <c r="I695" s="48"/>
      <c r="J695" s="48"/>
      <c r="K695" s="48"/>
      <c r="L695" s="48"/>
      <c r="M695" s="48"/>
      <c r="N695" s="48"/>
      <c r="O695" s="48"/>
      <c r="P695" s="48"/>
      <c r="Q695" s="48"/>
      <c r="R695" s="48"/>
      <c r="S695" s="48"/>
      <c r="T695" s="48"/>
      <c r="U695" s="48"/>
      <c r="V695" s="48"/>
      <c r="W695" s="48"/>
      <c r="X695" s="48"/>
      <c r="Y695" s="48"/>
      <c r="Z695" s="48"/>
      <c r="AA695" s="49"/>
      <c r="AB695" s="142">
        <f t="shared" si="21"/>
        <v>0</v>
      </c>
      <c r="AC695" s="142">
        <f>IF(NOT(ISBLANK(F695)),LOOKUP(F695,EWKNrListe,Übersicht!D$11:D$26),0)</f>
        <v>0</v>
      </c>
      <c r="AD695" s="142">
        <f>IF(AND(NOT(ISBLANK(G695)),ISNUMBER(H695)),LOOKUP(H695,WKNrListe,Übersicht!I$11:I$26),)</f>
        <v>0</v>
      </c>
      <c r="AE695" s="216" t="str">
        <f t="shared" si="20"/>
        <v/>
      </c>
      <c r="AF695" s="206" t="str">
        <f>IF(OR(ISBLANK(F695),
AND(
ISBLANK(E695),
NOT(ISNUMBER(E695))
)),
"",
IF(
E695&lt;=Schwierigkeitsstufen!J$3,
Schwierigkeitsstufen!K$3,
Schwierigkeitsstufen!K$2
))</f>
        <v/>
      </c>
    </row>
    <row r="696" spans="1:32" s="50" customFormat="1" ht="15" x14ac:dyDescent="0.2">
      <c r="A696" s="46"/>
      <c r="B696" s="46"/>
      <c r="C696" s="48"/>
      <c r="D696" s="48"/>
      <c r="E696" s="47"/>
      <c r="F696" s="48"/>
      <c r="G696" s="48"/>
      <c r="H696" s="170" t="str">
        <f>IF(ISBLANK(G696)," ",IF(LOOKUP(G696,MannschaftsNrListe,Mannschaften!B$4:B$53)&lt;&gt;0,LOOKUP(G696,MannschaftsNrListe,Mannschaften!B$4:B$53),""))</f>
        <v xml:space="preserve"> </v>
      </c>
      <c r="I696" s="48"/>
      <c r="J696" s="48"/>
      <c r="K696" s="48"/>
      <c r="L696" s="48"/>
      <c r="M696" s="48"/>
      <c r="N696" s="48"/>
      <c r="O696" s="48"/>
      <c r="P696" s="48"/>
      <c r="Q696" s="48"/>
      <c r="R696" s="48"/>
      <c r="S696" s="48"/>
      <c r="T696" s="48"/>
      <c r="U696" s="48"/>
      <c r="V696" s="48"/>
      <c r="W696" s="48"/>
      <c r="X696" s="48"/>
      <c r="Y696" s="48"/>
      <c r="Z696" s="48"/>
      <c r="AA696" s="49"/>
      <c r="AB696" s="142">
        <f t="shared" si="21"/>
        <v>0</v>
      </c>
      <c r="AC696" s="142">
        <f>IF(NOT(ISBLANK(F696)),LOOKUP(F696,EWKNrListe,Übersicht!D$11:D$26),0)</f>
        <v>0</v>
      </c>
      <c r="AD696" s="142">
        <f>IF(AND(NOT(ISBLANK(G696)),ISNUMBER(H696)),LOOKUP(H696,WKNrListe,Übersicht!I$11:I$26),)</f>
        <v>0</v>
      </c>
      <c r="AE696" s="216" t="str">
        <f t="shared" si="20"/>
        <v/>
      </c>
      <c r="AF696" s="206" t="str">
        <f>IF(OR(ISBLANK(F696),
AND(
ISBLANK(E696),
NOT(ISNUMBER(E696))
)),
"",
IF(
E696&lt;=Schwierigkeitsstufen!J$3,
Schwierigkeitsstufen!K$3,
Schwierigkeitsstufen!K$2
))</f>
        <v/>
      </c>
    </row>
    <row r="697" spans="1:32" s="50" customFormat="1" ht="15" x14ac:dyDescent="0.2">
      <c r="A697" s="46"/>
      <c r="B697" s="46"/>
      <c r="C697" s="48"/>
      <c r="D697" s="48"/>
      <c r="E697" s="47"/>
      <c r="F697" s="48"/>
      <c r="G697" s="48"/>
      <c r="H697" s="170" t="str">
        <f>IF(ISBLANK(G697)," ",IF(LOOKUP(G697,MannschaftsNrListe,Mannschaften!B$4:B$53)&lt;&gt;0,LOOKUP(G697,MannschaftsNrListe,Mannschaften!B$4:B$53),""))</f>
        <v xml:space="preserve"> </v>
      </c>
      <c r="I697" s="48"/>
      <c r="J697" s="48"/>
      <c r="K697" s="48"/>
      <c r="L697" s="48"/>
      <c r="M697" s="48"/>
      <c r="N697" s="48"/>
      <c r="O697" s="48"/>
      <c r="P697" s="48"/>
      <c r="Q697" s="48"/>
      <c r="R697" s="48"/>
      <c r="S697" s="48"/>
      <c r="T697" s="48"/>
      <c r="U697" s="48"/>
      <c r="V697" s="48"/>
      <c r="W697" s="48"/>
      <c r="X697" s="48"/>
      <c r="Y697" s="48"/>
      <c r="Z697" s="48"/>
      <c r="AA697" s="49"/>
      <c r="AB697" s="142">
        <f t="shared" si="21"/>
        <v>0</v>
      </c>
      <c r="AC697" s="142">
        <f>IF(NOT(ISBLANK(F697)),LOOKUP(F697,EWKNrListe,Übersicht!D$11:D$26),0)</f>
        <v>0</v>
      </c>
      <c r="AD697" s="142">
        <f>IF(AND(NOT(ISBLANK(G697)),ISNUMBER(H697)),LOOKUP(H697,WKNrListe,Übersicht!I$11:I$26),)</f>
        <v>0</v>
      </c>
      <c r="AE697" s="216" t="str">
        <f t="shared" si="20"/>
        <v/>
      </c>
      <c r="AF697" s="206" t="str">
        <f>IF(OR(ISBLANK(F697),
AND(
ISBLANK(E697),
NOT(ISNUMBER(E697))
)),
"",
IF(
E697&lt;=Schwierigkeitsstufen!J$3,
Schwierigkeitsstufen!K$3,
Schwierigkeitsstufen!K$2
))</f>
        <v/>
      </c>
    </row>
    <row r="698" spans="1:32" s="50" customFormat="1" ht="15" x14ac:dyDescent="0.2">
      <c r="A698" s="46"/>
      <c r="B698" s="46"/>
      <c r="C698" s="48"/>
      <c r="D698" s="48"/>
      <c r="E698" s="47"/>
      <c r="F698" s="48"/>
      <c r="G698" s="48"/>
      <c r="H698" s="170" t="str">
        <f>IF(ISBLANK(G698)," ",IF(LOOKUP(G698,MannschaftsNrListe,Mannschaften!B$4:B$53)&lt;&gt;0,LOOKUP(G698,MannschaftsNrListe,Mannschaften!B$4:B$53),""))</f>
        <v xml:space="preserve"> </v>
      </c>
      <c r="I698" s="48"/>
      <c r="J698" s="48"/>
      <c r="K698" s="48"/>
      <c r="L698" s="48"/>
      <c r="M698" s="48"/>
      <c r="N698" s="48"/>
      <c r="O698" s="48"/>
      <c r="P698" s="48"/>
      <c r="Q698" s="48"/>
      <c r="R698" s="48"/>
      <c r="S698" s="48"/>
      <c r="T698" s="48"/>
      <c r="U698" s="48"/>
      <c r="V698" s="48"/>
      <c r="W698" s="48"/>
      <c r="X698" s="48"/>
      <c r="Y698" s="48"/>
      <c r="Z698" s="48"/>
      <c r="AA698" s="49"/>
      <c r="AB698" s="142">
        <f t="shared" si="21"/>
        <v>0</v>
      </c>
      <c r="AC698" s="142">
        <f>IF(NOT(ISBLANK(F698)),LOOKUP(F698,EWKNrListe,Übersicht!D$11:D$26),0)</f>
        <v>0</v>
      </c>
      <c r="AD698" s="142">
        <f>IF(AND(NOT(ISBLANK(G698)),ISNUMBER(H698)),LOOKUP(H698,WKNrListe,Übersicht!I$11:I$26),)</f>
        <v>0</v>
      </c>
      <c r="AE698" s="216" t="str">
        <f t="shared" si="20"/>
        <v/>
      </c>
      <c r="AF698" s="206" t="str">
        <f>IF(OR(ISBLANK(F698),
AND(
ISBLANK(E698),
NOT(ISNUMBER(E698))
)),
"",
IF(
E698&lt;=Schwierigkeitsstufen!J$3,
Schwierigkeitsstufen!K$3,
Schwierigkeitsstufen!K$2
))</f>
        <v/>
      </c>
    </row>
    <row r="699" spans="1:32" s="50" customFormat="1" ht="15" x14ac:dyDescent="0.2">
      <c r="A699" s="46"/>
      <c r="B699" s="46"/>
      <c r="C699" s="48"/>
      <c r="D699" s="48"/>
      <c r="E699" s="47"/>
      <c r="F699" s="48"/>
      <c r="G699" s="48"/>
      <c r="H699" s="170" t="str">
        <f>IF(ISBLANK(G699)," ",IF(LOOKUP(G699,MannschaftsNrListe,Mannschaften!B$4:B$53)&lt;&gt;0,LOOKUP(G699,MannschaftsNrListe,Mannschaften!B$4:B$53),""))</f>
        <v xml:space="preserve"> </v>
      </c>
      <c r="I699" s="48"/>
      <c r="J699" s="48"/>
      <c r="K699" s="48"/>
      <c r="L699" s="48"/>
      <c r="M699" s="48"/>
      <c r="N699" s="48"/>
      <c r="O699" s="48"/>
      <c r="P699" s="48"/>
      <c r="Q699" s="48"/>
      <c r="R699" s="48"/>
      <c r="S699" s="48"/>
      <c r="T699" s="48"/>
      <c r="U699" s="48"/>
      <c r="V699" s="48"/>
      <c r="W699" s="48"/>
      <c r="X699" s="48"/>
      <c r="Y699" s="48"/>
      <c r="Z699" s="48"/>
      <c r="AA699" s="49"/>
      <c r="AB699" s="142">
        <f t="shared" si="21"/>
        <v>0</v>
      </c>
      <c r="AC699" s="142">
        <f>IF(NOT(ISBLANK(F699)),LOOKUP(F699,EWKNrListe,Übersicht!D$11:D$26),0)</f>
        <v>0</v>
      </c>
      <c r="AD699" s="142">
        <f>IF(AND(NOT(ISBLANK(G699)),ISNUMBER(H699)),LOOKUP(H699,WKNrListe,Übersicht!I$11:I$26),)</f>
        <v>0</v>
      </c>
      <c r="AE699" s="216" t="str">
        <f t="shared" si="20"/>
        <v/>
      </c>
      <c r="AF699" s="206" t="str">
        <f>IF(OR(ISBLANK(F699),
AND(
ISBLANK(E699),
NOT(ISNUMBER(E699))
)),
"",
IF(
E699&lt;=Schwierigkeitsstufen!J$3,
Schwierigkeitsstufen!K$3,
Schwierigkeitsstufen!K$2
))</f>
        <v/>
      </c>
    </row>
    <row r="700" spans="1:32" s="50" customFormat="1" ht="15" x14ac:dyDescent="0.2">
      <c r="A700" s="46"/>
      <c r="B700" s="46"/>
      <c r="C700" s="48"/>
      <c r="D700" s="48"/>
      <c r="E700" s="47"/>
      <c r="F700" s="48"/>
      <c r="G700" s="48"/>
      <c r="H700" s="170" t="str">
        <f>IF(ISBLANK(G700)," ",IF(LOOKUP(G700,MannschaftsNrListe,Mannschaften!B$4:B$53)&lt;&gt;0,LOOKUP(G700,MannschaftsNrListe,Mannschaften!B$4:B$53),""))</f>
        <v xml:space="preserve"> </v>
      </c>
      <c r="I700" s="48"/>
      <c r="J700" s="48"/>
      <c r="K700" s="48"/>
      <c r="L700" s="48"/>
      <c r="M700" s="48"/>
      <c r="N700" s="48"/>
      <c r="O700" s="48"/>
      <c r="P700" s="48"/>
      <c r="Q700" s="48"/>
      <c r="R700" s="48"/>
      <c r="S700" s="48"/>
      <c r="T700" s="48"/>
      <c r="U700" s="48"/>
      <c r="V700" s="48"/>
      <c r="W700" s="48"/>
      <c r="X700" s="48"/>
      <c r="Y700" s="48"/>
      <c r="Z700" s="48"/>
      <c r="AA700" s="49"/>
      <c r="AB700" s="142">
        <f t="shared" si="21"/>
        <v>0</v>
      </c>
      <c r="AC700" s="142">
        <f>IF(NOT(ISBLANK(F700)),LOOKUP(F700,EWKNrListe,Übersicht!D$11:D$26),0)</f>
        <v>0</v>
      </c>
      <c r="AD700" s="142">
        <f>IF(AND(NOT(ISBLANK(G700)),ISNUMBER(H700)),LOOKUP(H700,WKNrListe,Übersicht!I$11:I$26),)</f>
        <v>0</v>
      </c>
      <c r="AE700" s="216" t="str">
        <f t="shared" si="20"/>
        <v/>
      </c>
      <c r="AF700" s="206" t="str">
        <f>IF(OR(ISBLANK(F700),
AND(
ISBLANK(E700),
NOT(ISNUMBER(E700))
)),
"",
IF(
E700&lt;=Schwierigkeitsstufen!J$3,
Schwierigkeitsstufen!K$3,
Schwierigkeitsstufen!K$2
))</f>
        <v/>
      </c>
    </row>
    <row r="701" spans="1:32" s="50" customFormat="1" ht="15" x14ac:dyDescent="0.2">
      <c r="A701" s="46"/>
      <c r="B701" s="46"/>
      <c r="C701" s="48"/>
      <c r="D701" s="48"/>
      <c r="E701" s="47"/>
      <c r="F701" s="48"/>
      <c r="G701" s="48"/>
      <c r="H701" s="170" t="str">
        <f>IF(ISBLANK(G701)," ",IF(LOOKUP(G701,MannschaftsNrListe,Mannschaften!B$4:B$53)&lt;&gt;0,LOOKUP(G701,MannschaftsNrListe,Mannschaften!B$4:B$53),""))</f>
        <v xml:space="preserve"> </v>
      </c>
      <c r="I701" s="48"/>
      <c r="J701" s="48"/>
      <c r="K701" s="48"/>
      <c r="L701" s="48"/>
      <c r="M701" s="48"/>
      <c r="N701" s="48"/>
      <c r="O701" s="48"/>
      <c r="P701" s="48"/>
      <c r="Q701" s="48"/>
      <c r="R701" s="48"/>
      <c r="S701" s="48"/>
      <c r="T701" s="48"/>
      <c r="U701" s="48"/>
      <c r="V701" s="48"/>
      <c r="W701" s="48"/>
      <c r="X701" s="48"/>
      <c r="Y701" s="48"/>
      <c r="Z701" s="48"/>
      <c r="AA701" s="49"/>
      <c r="AB701" s="142">
        <f t="shared" si="21"/>
        <v>0</v>
      </c>
      <c r="AC701" s="142">
        <f>IF(NOT(ISBLANK(F701)),LOOKUP(F701,EWKNrListe,Übersicht!D$11:D$26),0)</f>
        <v>0</v>
      </c>
      <c r="AD701" s="142">
        <f>IF(AND(NOT(ISBLANK(G701)),ISNUMBER(H701)),LOOKUP(H701,WKNrListe,Übersicht!I$11:I$26),)</f>
        <v>0</v>
      </c>
      <c r="AE701" s="216" t="str">
        <f t="shared" si="20"/>
        <v/>
      </c>
      <c r="AF701" s="206" t="str">
        <f>IF(OR(ISBLANK(F701),
AND(
ISBLANK(E701),
NOT(ISNUMBER(E701))
)),
"",
IF(
E701&lt;=Schwierigkeitsstufen!J$3,
Schwierigkeitsstufen!K$3,
Schwierigkeitsstufen!K$2
))</f>
        <v/>
      </c>
    </row>
    <row r="702" spans="1:32" s="50" customFormat="1" ht="15" x14ac:dyDescent="0.2">
      <c r="A702" s="46"/>
      <c r="B702" s="46"/>
      <c r="C702" s="48"/>
      <c r="D702" s="48"/>
      <c r="E702" s="47"/>
      <c r="F702" s="48"/>
      <c r="G702" s="48"/>
      <c r="H702" s="170" t="str">
        <f>IF(ISBLANK(G702)," ",IF(LOOKUP(G702,MannschaftsNrListe,Mannschaften!B$4:B$53)&lt;&gt;0,LOOKUP(G702,MannschaftsNrListe,Mannschaften!B$4:B$53),""))</f>
        <v xml:space="preserve"> </v>
      </c>
      <c r="I702" s="48"/>
      <c r="J702" s="48"/>
      <c r="K702" s="48"/>
      <c r="L702" s="48"/>
      <c r="M702" s="48"/>
      <c r="N702" s="48"/>
      <c r="O702" s="48"/>
      <c r="P702" s="48"/>
      <c r="Q702" s="48"/>
      <c r="R702" s="48"/>
      <c r="S702" s="48"/>
      <c r="T702" s="48"/>
      <c r="U702" s="48"/>
      <c r="V702" s="48"/>
      <c r="W702" s="48"/>
      <c r="X702" s="48"/>
      <c r="Y702" s="48"/>
      <c r="Z702" s="48"/>
      <c r="AA702" s="49"/>
      <c r="AB702" s="142">
        <f t="shared" si="21"/>
        <v>0</v>
      </c>
      <c r="AC702" s="142">
        <f>IF(NOT(ISBLANK(F702)),LOOKUP(F702,EWKNrListe,Übersicht!D$11:D$26),0)</f>
        <v>0</v>
      </c>
      <c r="AD702" s="142">
        <f>IF(AND(NOT(ISBLANK(G702)),ISNUMBER(H702)),LOOKUP(H702,WKNrListe,Übersicht!I$11:I$26),)</f>
        <v>0</v>
      </c>
      <c r="AE702" s="216" t="str">
        <f t="shared" si="20"/>
        <v/>
      </c>
      <c r="AF702" s="206" t="str">
        <f>IF(OR(ISBLANK(F702),
AND(
ISBLANK(E702),
NOT(ISNUMBER(E702))
)),
"",
IF(
E702&lt;=Schwierigkeitsstufen!J$3,
Schwierigkeitsstufen!K$3,
Schwierigkeitsstufen!K$2
))</f>
        <v/>
      </c>
    </row>
    <row r="703" spans="1:32" s="50" customFormat="1" ht="15" x14ac:dyDescent="0.2">
      <c r="A703" s="46"/>
      <c r="B703" s="46"/>
      <c r="C703" s="48"/>
      <c r="D703" s="48"/>
      <c r="E703" s="47"/>
      <c r="F703" s="48"/>
      <c r="G703" s="48"/>
      <c r="H703" s="170" t="str">
        <f>IF(ISBLANK(G703)," ",IF(LOOKUP(G703,MannschaftsNrListe,Mannschaften!B$4:B$53)&lt;&gt;0,LOOKUP(G703,MannschaftsNrListe,Mannschaften!B$4:B$53),""))</f>
        <v xml:space="preserve"> </v>
      </c>
      <c r="I703" s="48"/>
      <c r="J703" s="48"/>
      <c r="K703" s="48"/>
      <c r="L703" s="48"/>
      <c r="M703" s="48"/>
      <c r="N703" s="48"/>
      <c r="O703" s="48"/>
      <c r="P703" s="48"/>
      <c r="Q703" s="48"/>
      <c r="R703" s="48"/>
      <c r="S703" s="48"/>
      <c r="T703" s="48"/>
      <c r="U703" s="48"/>
      <c r="V703" s="48"/>
      <c r="W703" s="48"/>
      <c r="X703" s="48"/>
      <c r="Y703" s="48"/>
      <c r="Z703" s="48"/>
      <c r="AA703" s="49"/>
      <c r="AB703" s="142">
        <f t="shared" si="21"/>
        <v>0</v>
      </c>
      <c r="AC703" s="142">
        <f>IF(NOT(ISBLANK(F703)),LOOKUP(F703,EWKNrListe,Übersicht!D$11:D$26),0)</f>
        <v>0</v>
      </c>
      <c r="AD703" s="142">
        <f>IF(AND(NOT(ISBLANK(G703)),ISNUMBER(H703)),LOOKUP(H703,WKNrListe,Übersicht!I$11:I$26),)</f>
        <v>0</v>
      </c>
      <c r="AE703" s="216" t="str">
        <f t="shared" si="20"/>
        <v/>
      </c>
      <c r="AF703" s="206" t="str">
        <f>IF(OR(ISBLANK(F703),
AND(
ISBLANK(E703),
NOT(ISNUMBER(E703))
)),
"",
IF(
E703&lt;=Schwierigkeitsstufen!J$3,
Schwierigkeitsstufen!K$3,
Schwierigkeitsstufen!K$2
))</f>
        <v/>
      </c>
    </row>
    <row r="704" spans="1:32" s="50" customFormat="1" ht="15" x14ac:dyDescent="0.2">
      <c r="A704" s="46"/>
      <c r="B704" s="46"/>
      <c r="C704" s="48"/>
      <c r="D704" s="48"/>
      <c r="E704" s="47"/>
      <c r="F704" s="48"/>
      <c r="G704" s="48"/>
      <c r="H704" s="170" t="str">
        <f>IF(ISBLANK(G704)," ",IF(LOOKUP(G704,MannschaftsNrListe,Mannschaften!B$4:B$53)&lt;&gt;0,LOOKUP(G704,MannschaftsNrListe,Mannschaften!B$4:B$53),""))</f>
        <v xml:space="preserve"> </v>
      </c>
      <c r="I704" s="48"/>
      <c r="J704" s="48"/>
      <c r="K704" s="48"/>
      <c r="L704" s="48"/>
      <c r="M704" s="48"/>
      <c r="N704" s="48"/>
      <c r="O704" s="48"/>
      <c r="P704" s="48"/>
      <c r="Q704" s="48"/>
      <c r="R704" s="48"/>
      <c r="S704" s="48"/>
      <c r="T704" s="48"/>
      <c r="U704" s="48"/>
      <c r="V704" s="48"/>
      <c r="W704" s="48"/>
      <c r="X704" s="48"/>
      <c r="Y704" s="48"/>
      <c r="Z704" s="48"/>
      <c r="AA704" s="49"/>
      <c r="AB704" s="142">
        <f t="shared" si="21"/>
        <v>0</v>
      </c>
      <c r="AC704" s="142">
        <f>IF(NOT(ISBLANK(F704)),LOOKUP(F704,EWKNrListe,Übersicht!D$11:D$26),0)</f>
        <v>0</v>
      </c>
      <c r="AD704" s="142">
        <f>IF(AND(NOT(ISBLANK(G704)),ISNUMBER(H704)),LOOKUP(H704,WKNrListe,Übersicht!I$11:I$26),)</f>
        <v>0</v>
      </c>
      <c r="AE704" s="216" t="str">
        <f t="shared" si="20"/>
        <v/>
      </c>
      <c r="AF704" s="206" t="str">
        <f>IF(OR(ISBLANK(F704),
AND(
ISBLANK(E704),
NOT(ISNUMBER(E704))
)),
"",
IF(
E704&lt;=Schwierigkeitsstufen!J$3,
Schwierigkeitsstufen!K$3,
Schwierigkeitsstufen!K$2
))</f>
        <v/>
      </c>
    </row>
    <row r="705" spans="1:32" s="50" customFormat="1" ht="15" x14ac:dyDescent="0.2">
      <c r="A705" s="46"/>
      <c r="B705" s="46"/>
      <c r="C705" s="48"/>
      <c r="D705" s="48"/>
      <c r="E705" s="47"/>
      <c r="F705" s="48"/>
      <c r="G705" s="48"/>
      <c r="H705" s="170" t="str">
        <f>IF(ISBLANK(G705)," ",IF(LOOKUP(G705,MannschaftsNrListe,Mannschaften!B$4:B$53)&lt;&gt;0,LOOKUP(G705,MannschaftsNrListe,Mannschaften!B$4:B$53),""))</f>
        <v xml:space="preserve"> </v>
      </c>
      <c r="I705" s="48"/>
      <c r="J705" s="48"/>
      <c r="K705" s="48"/>
      <c r="L705" s="48"/>
      <c r="M705" s="48"/>
      <c r="N705" s="48"/>
      <c r="O705" s="48"/>
      <c r="P705" s="48"/>
      <c r="Q705" s="48"/>
      <c r="R705" s="48"/>
      <c r="S705" s="48"/>
      <c r="T705" s="48"/>
      <c r="U705" s="48"/>
      <c r="V705" s="48"/>
      <c r="W705" s="48"/>
      <c r="X705" s="48"/>
      <c r="Y705" s="48"/>
      <c r="Z705" s="48"/>
      <c r="AA705" s="49"/>
      <c r="AB705" s="142">
        <f t="shared" si="21"/>
        <v>0</v>
      </c>
      <c r="AC705" s="142">
        <f>IF(NOT(ISBLANK(F705)),LOOKUP(F705,EWKNrListe,Übersicht!D$11:D$26),0)</f>
        <v>0</v>
      </c>
      <c r="AD705" s="142">
        <f>IF(AND(NOT(ISBLANK(G705)),ISNUMBER(H705)),LOOKUP(H705,WKNrListe,Übersicht!I$11:I$26),)</f>
        <v>0</v>
      </c>
      <c r="AE705" s="216" t="str">
        <f t="shared" si="20"/>
        <v/>
      </c>
      <c r="AF705" s="206" t="str">
        <f>IF(OR(ISBLANK(F705),
AND(
ISBLANK(E705),
NOT(ISNUMBER(E705))
)),
"",
IF(
E705&lt;=Schwierigkeitsstufen!J$3,
Schwierigkeitsstufen!K$3,
Schwierigkeitsstufen!K$2
))</f>
        <v/>
      </c>
    </row>
    <row r="706" spans="1:32" s="50" customFormat="1" ht="15" x14ac:dyDescent="0.2">
      <c r="A706" s="46"/>
      <c r="B706" s="46"/>
      <c r="C706" s="48"/>
      <c r="D706" s="48"/>
      <c r="E706" s="47"/>
      <c r="F706" s="48"/>
      <c r="G706" s="48"/>
      <c r="H706" s="170" t="str">
        <f>IF(ISBLANK(G706)," ",IF(LOOKUP(G706,MannschaftsNrListe,Mannschaften!B$4:B$53)&lt;&gt;0,LOOKUP(G706,MannschaftsNrListe,Mannschaften!B$4:B$53),""))</f>
        <v xml:space="preserve"> </v>
      </c>
      <c r="I706" s="48"/>
      <c r="J706" s="48"/>
      <c r="K706" s="48"/>
      <c r="L706" s="48"/>
      <c r="M706" s="48"/>
      <c r="N706" s="48"/>
      <c r="O706" s="48"/>
      <c r="P706" s="48"/>
      <c r="Q706" s="48"/>
      <c r="R706" s="48"/>
      <c r="S706" s="48"/>
      <c r="T706" s="48"/>
      <c r="U706" s="48"/>
      <c r="V706" s="48"/>
      <c r="W706" s="48"/>
      <c r="X706" s="48"/>
      <c r="Y706" s="48"/>
      <c r="Z706" s="48"/>
      <c r="AA706" s="49"/>
      <c r="AB706" s="142">
        <f t="shared" si="21"/>
        <v>0</v>
      </c>
      <c r="AC706" s="142">
        <f>IF(NOT(ISBLANK(F706)),LOOKUP(F706,EWKNrListe,Übersicht!D$11:D$26),0)</f>
        <v>0</v>
      </c>
      <c r="AD706" s="142">
        <f>IF(AND(NOT(ISBLANK(G706)),ISNUMBER(H706)),LOOKUP(H706,WKNrListe,Übersicht!I$11:I$26),)</f>
        <v>0</v>
      </c>
      <c r="AE706" s="216" t="str">
        <f t="shared" si="20"/>
        <v/>
      </c>
      <c r="AF706" s="206" t="str">
        <f>IF(OR(ISBLANK(F706),
AND(
ISBLANK(E706),
NOT(ISNUMBER(E706))
)),
"",
IF(
E706&lt;=Schwierigkeitsstufen!J$3,
Schwierigkeitsstufen!K$3,
Schwierigkeitsstufen!K$2
))</f>
        <v/>
      </c>
    </row>
    <row r="707" spans="1:32" s="50" customFormat="1" ht="15" x14ac:dyDescent="0.2">
      <c r="A707" s="46"/>
      <c r="B707" s="46"/>
      <c r="C707" s="48"/>
      <c r="D707" s="48"/>
      <c r="E707" s="47"/>
      <c r="F707" s="48"/>
      <c r="G707" s="48"/>
      <c r="H707" s="170" t="str">
        <f>IF(ISBLANK(G707)," ",IF(LOOKUP(G707,MannschaftsNrListe,Mannschaften!B$4:B$53)&lt;&gt;0,LOOKUP(G707,MannschaftsNrListe,Mannschaften!B$4:B$53),""))</f>
        <v xml:space="preserve"> </v>
      </c>
      <c r="I707" s="48"/>
      <c r="J707" s="48"/>
      <c r="K707" s="48"/>
      <c r="L707" s="48"/>
      <c r="M707" s="48"/>
      <c r="N707" s="48"/>
      <c r="O707" s="48"/>
      <c r="P707" s="48"/>
      <c r="Q707" s="48"/>
      <c r="R707" s="48"/>
      <c r="S707" s="48"/>
      <c r="T707" s="48"/>
      <c r="U707" s="48"/>
      <c r="V707" s="48"/>
      <c r="W707" s="48"/>
      <c r="X707" s="48"/>
      <c r="Y707" s="48"/>
      <c r="Z707" s="48"/>
      <c r="AA707" s="49"/>
      <c r="AB707" s="142">
        <f t="shared" si="21"/>
        <v>0</v>
      </c>
      <c r="AC707" s="142">
        <f>IF(NOT(ISBLANK(F707)),LOOKUP(F707,EWKNrListe,Übersicht!D$11:D$26),0)</f>
        <v>0</v>
      </c>
      <c r="AD707" s="142">
        <f>IF(AND(NOT(ISBLANK(G707)),ISNUMBER(H707)),LOOKUP(H707,WKNrListe,Übersicht!I$11:I$26),)</f>
        <v>0</v>
      </c>
      <c r="AE707" s="216" t="str">
        <f t="shared" si="20"/>
        <v/>
      </c>
      <c r="AF707" s="206" t="str">
        <f>IF(OR(ISBLANK(F707),
AND(
ISBLANK(E707),
NOT(ISNUMBER(E707))
)),
"",
IF(
E707&lt;=Schwierigkeitsstufen!J$3,
Schwierigkeitsstufen!K$3,
Schwierigkeitsstufen!K$2
))</f>
        <v/>
      </c>
    </row>
    <row r="708" spans="1:32" s="50" customFormat="1" ht="15" x14ac:dyDescent="0.2">
      <c r="A708" s="46"/>
      <c r="B708" s="46"/>
      <c r="C708" s="48"/>
      <c r="D708" s="48"/>
      <c r="E708" s="47"/>
      <c r="F708" s="48"/>
      <c r="G708" s="48"/>
      <c r="H708" s="170" t="str">
        <f>IF(ISBLANK(G708)," ",IF(LOOKUP(G708,MannschaftsNrListe,Mannschaften!B$4:B$53)&lt;&gt;0,LOOKUP(G708,MannschaftsNrListe,Mannschaften!B$4:B$53),""))</f>
        <v xml:space="preserve"> </v>
      </c>
      <c r="I708" s="48"/>
      <c r="J708" s="48"/>
      <c r="K708" s="48"/>
      <c r="L708" s="48"/>
      <c r="M708" s="48"/>
      <c r="N708" s="48"/>
      <c r="O708" s="48"/>
      <c r="P708" s="48"/>
      <c r="Q708" s="48"/>
      <c r="R708" s="48"/>
      <c r="S708" s="48"/>
      <c r="T708" s="48"/>
      <c r="U708" s="48"/>
      <c r="V708" s="48"/>
      <c r="W708" s="48"/>
      <c r="X708" s="48"/>
      <c r="Y708" s="48"/>
      <c r="Z708" s="48"/>
      <c r="AA708" s="49"/>
      <c r="AB708" s="142">
        <f t="shared" si="21"/>
        <v>0</v>
      </c>
      <c r="AC708" s="142">
        <f>IF(NOT(ISBLANK(F708)),LOOKUP(F708,EWKNrListe,Übersicht!D$11:D$26),0)</f>
        <v>0</v>
      </c>
      <c r="AD708" s="142">
        <f>IF(AND(NOT(ISBLANK(G708)),ISNUMBER(H708)),LOOKUP(H708,WKNrListe,Übersicht!I$11:I$26),)</f>
        <v>0</v>
      </c>
      <c r="AE708" s="216" t="str">
        <f t="shared" si="20"/>
        <v/>
      </c>
      <c r="AF708" s="206" t="str">
        <f>IF(OR(ISBLANK(F708),
AND(
ISBLANK(E708),
NOT(ISNUMBER(E708))
)),
"",
IF(
E708&lt;=Schwierigkeitsstufen!J$3,
Schwierigkeitsstufen!K$3,
Schwierigkeitsstufen!K$2
))</f>
        <v/>
      </c>
    </row>
    <row r="709" spans="1:32" s="50" customFormat="1" ht="15" x14ac:dyDescent="0.2">
      <c r="A709" s="46"/>
      <c r="B709" s="46"/>
      <c r="C709" s="48"/>
      <c r="D709" s="48"/>
      <c r="E709" s="47"/>
      <c r="F709" s="48"/>
      <c r="G709" s="48"/>
      <c r="H709" s="170" t="str">
        <f>IF(ISBLANK(G709)," ",IF(LOOKUP(G709,MannschaftsNrListe,Mannschaften!B$4:B$53)&lt;&gt;0,LOOKUP(G709,MannschaftsNrListe,Mannschaften!B$4:B$53),""))</f>
        <v xml:space="preserve"> </v>
      </c>
      <c r="I709" s="48"/>
      <c r="J709" s="48"/>
      <c r="K709" s="48"/>
      <c r="L709" s="48"/>
      <c r="M709" s="48"/>
      <c r="N709" s="48"/>
      <c r="O709" s="48"/>
      <c r="P709" s="48"/>
      <c r="Q709" s="48"/>
      <c r="R709" s="48"/>
      <c r="S709" s="48"/>
      <c r="T709" s="48"/>
      <c r="U709" s="48"/>
      <c r="V709" s="48"/>
      <c r="W709" s="48"/>
      <c r="X709" s="48"/>
      <c r="Y709" s="48"/>
      <c r="Z709" s="48"/>
      <c r="AA709" s="49"/>
      <c r="AB709" s="142">
        <f t="shared" si="21"/>
        <v>0</v>
      </c>
      <c r="AC709" s="142">
        <f>IF(NOT(ISBLANK(F709)),LOOKUP(F709,EWKNrListe,Übersicht!D$11:D$26),0)</f>
        <v>0</v>
      </c>
      <c r="AD709" s="142">
        <f>IF(AND(NOT(ISBLANK(G709)),ISNUMBER(H709)),LOOKUP(H709,WKNrListe,Übersicht!I$11:I$26),)</f>
        <v>0</v>
      </c>
      <c r="AE709" s="216" t="str">
        <f t="shared" si="20"/>
        <v/>
      </c>
      <c r="AF709" s="206" t="str">
        <f>IF(OR(ISBLANK(F709),
AND(
ISBLANK(E709),
NOT(ISNUMBER(E709))
)),
"",
IF(
E709&lt;=Schwierigkeitsstufen!J$3,
Schwierigkeitsstufen!K$3,
Schwierigkeitsstufen!K$2
))</f>
        <v/>
      </c>
    </row>
    <row r="710" spans="1:32" s="50" customFormat="1" ht="15" x14ac:dyDescent="0.2">
      <c r="A710" s="46"/>
      <c r="B710" s="46"/>
      <c r="C710" s="48"/>
      <c r="D710" s="48"/>
      <c r="E710" s="47"/>
      <c r="F710" s="48"/>
      <c r="G710" s="48"/>
      <c r="H710" s="170" t="str">
        <f>IF(ISBLANK(G710)," ",IF(LOOKUP(G710,MannschaftsNrListe,Mannschaften!B$4:B$53)&lt;&gt;0,LOOKUP(G710,MannschaftsNrListe,Mannschaften!B$4:B$53),""))</f>
        <v xml:space="preserve"> </v>
      </c>
      <c r="I710" s="48"/>
      <c r="J710" s="48"/>
      <c r="K710" s="48"/>
      <c r="L710" s="48"/>
      <c r="M710" s="48"/>
      <c r="N710" s="48"/>
      <c r="O710" s="48"/>
      <c r="P710" s="48"/>
      <c r="Q710" s="48"/>
      <c r="R710" s="48"/>
      <c r="S710" s="48"/>
      <c r="T710" s="48"/>
      <c r="U710" s="48"/>
      <c r="V710" s="48"/>
      <c r="W710" s="48"/>
      <c r="X710" s="48"/>
      <c r="Y710" s="48"/>
      <c r="Z710" s="48"/>
      <c r="AA710" s="49"/>
      <c r="AB710" s="142">
        <f t="shared" si="21"/>
        <v>0</v>
      </c>
      <c r="AC710" s="142">
        <f>IF(NOT(ISBLANK(F710)),LOOKUP(F710,EWKNrListe,Übersicht!D$11:D$26),0)</f>
        <v>0</v>
      </c>
      <c r="AD710" s="142">
        <f>IF(AND(NOT(ISBLANK(G710)),ISNUMBER(H710)),LOOKUP(H710,WKNrListe,Übersicht!I$11:I$26),)</f>
        <v>0</v>
      </c>
      <c r="AE710" s="216" t="str">
        <f t="shared" si="20"/>
        <v/>
      </c>
      <c r="AF710" s="206" t="str">
        <f>IF(OR(ISBLANK(F710),
AND(
ISBLANK(E710),
NOT(ISNUMBER(E710))
)),
"",
IF(
E710&lt;=Schwierigkeitsstufen!J$3,
Schwierigkeitsstufen!K$3,
Schwierigkeitsstufen!K$2
))</f>
        <v/>
      </c>
    </row>
    <row r="711" spans="1:32" s="50" customFormat="1" ht="15" x14ac:dyDescent="0.2">
      <c r="A711" s="46"/>
      <c r="B711" s="46"/>
      <c r="C711" s="48"/>
      <c r="D711" s="48"/>
      <c r="E711" s="47"/>
      <c r="F711" s="48"/>
      <c r="G711" s="48"/>
      <c r="H711" s="170" t="str">
        <f>IF(ISBLANK(G711)," ",IF(LOOKUP(G711,MannschaftsNrListe,Mannschaften!B$4:B$53)&lt;&gt;0,LOOKUP(G711,MannschaftsNrListe,Mannschaften!B$4:B$53),""))</f>
        <v xml:space="preserve"> </v>
      </c>
      <c r="I711" s="48"/>
      <c r="J711" s="48"/>
      <c r="K711" s="48"/>
      <c r="L711" s="48"/>
      <c r="M711" s="48"/>
      <c r="N711" s="48"/>
      <c r="O711" s="48"/>
      <c r="P711" s="48"/>
      <c r="Q711" s="48"/>
      <c r="R711" s="48"/>
      <c r="S711" s="48"/>
      <c r="T711" s="48"/>
      <c r="U711" s="48"/>
      <c r="V711" s="48"/>
      <c r="W711" s="48"/>
      <c r="X711" s="48"/>
      <c r="Y711" s="48"/>
      <c r="Z711" s="48"/>
      <c r="AA711" s="49"/>
      <c r="AB711" s="142">
        <f t="shared" si="21"/>
        <v>0</v>
      </c>
      <c r="AC711" s="142">
        <f>IF(NOT(ISBLANK(F711)),LOOKUP(F711,EWKNrListe,Übersicht!D$11:D$26),0)</f>
        <v>0</v>
      </c>
      <c r="AD711" s="142">
        <f>IF(AND(NOT(ISBLANK(G711)),ISNUMBER(H711)),LOOKUP(H711,WKNrListe,Übersicht!I$11:I$26),)</f>
        <v>0</v>
      </c>
      <c r="AE711" s="216" t="str">
        <f t="shared" ref="AE711:AE774" si="22">IF(
 AND(
  OR(
   ISTEXT(A711),
   ISTEXT(B711),NOT(ISBLANK(D711)),
   NOT(ISBLANK(E711)),
   NOT(ISBLANK(F711)),
   NOT(ISBLANK(G711))
  ),
  OR(
   ISBLANK(A711),
   ISBLANK(B711),
   ISBLANK(E711),ISBLANK(D711),
   AND(
    ISBLANK(F711),
    ISBLANK(G711)
    ),
  AC711&gt;AB711
  )
 ),
 "unvollständig",
 IF(
  AND(
   NOT(
    ISBLANK(G711)
    ),
   NOT(ISNUMBER(H711))
  ),
  "Seite Mannschaften ausfüllen!",
  ""
 )
)</f>
        <v/>
      </c>
      <c r="AF711" s="206" t="str">
        <f>IF(OR(ISBLANK(F711),
AND(
ISBLANK(E711),
NOT(ISNUMBER(E711))
)),
"",
IF(
E711&lt;=Schwierigkeitsstufen!J$3,
Schwierigkeitsstufen!K$3,
Schwierigkeitsstufen!K$2
))</f>
        <v/>
      </c>
    </row>
    <row r="712" spans="1:32" s="50" customFormat="1" ht="15" x14ac:dyDescent="0.2">
      <c r="A712" s="46"/>
      <c r="B712" s="46"/>
      <c r="C712" s="48"/>
      <c r="D712" s="48"/>
      <c r="E712" s="47"/>
      <c r="F712" s="48"/>
      <c r="G712" s="48"/>
      <c r="H712" s="170" t="str">
        <f>IF(ISBLANK(G712)," ",IF(LOOKUP(G712,MannschaftsNrListe,Mannschaften!B$4:B$53)&lt;&gt;0,LOOKUP(G712,MannschaftsNrListe,Mannschaften!B$4:B$53),""))</f>
        <v xml:space="preserve"> </v>
      </c>
      <c r="I712" s="48"/>
      <c r="J712" s="48"/>
      <c r="K712" s="48"/>
      <c r="L712" s="48"/>
      <c r="M712" s="48"/>
      <c r="N712" s="48"/>
      <c r="O712" s="48"/>
      <c r="P712" s="48"/>
      <c r="Q712" s="48"/>
      <c r="R712" s="48"/>
      <c r="S712" s="48"/>
      <c r="T712" s="48"/>
      <c r="U712" s="48"/>
      <c r="V712" s="48"/>
      <c r="W712" s="48"/>
      <c r="X712" s="48"/>
      <c r="Y712" s="48"/>
      <c r="Z712" s="48"/>
      <c r="AA712" s="49"/>
      <c r="AB712" s="142">
        <f t="shared" si="21"/>
        <v>0</v>
      </c>
      <c r="AC712" s="142">
        <f>IF(NOT(ISBLANK(F712)),LOOKUP(F712,EWKNrListe,Übersicht!D$11:D$26),0)</f>
        <v>0</v>
      </c>
      <c r="AD712" s="142">
        <f>IF(AND(NOT(ISBLANK(G712)),ISNUMBER(H712)),LOOKUP(H712,WKNrListe,Übersicht!I$11:I$26),)</f>
        <v>0</v>
      </c>
      <c r="AE712" s="216" t="str">
        <f t="shared" si="22"/>
        <v/>
      </c>
      <c r="AF712" s="206" t="str">
        <f>IF(OR(ISBLANK(F712),
AND(
ISBLANK(E712),
NOT(ISNUMBER(E712))
)),
"",
IF(
E712&lt;=Schwierigkeitsstufen!J$3,
Schwierigkeitsstufen!K$3,
Schwierigkeitsstufen!K$2
))</f>
        <v/>
      </c>
    </row>
    <row r="713" spans="1:32" s="50" customFormat="1" ht="15" x14ac:dyDescent="0.2">
      <c r="A713" s="46"/>
      <c r="B713" s="46"/>
      <c r="C713" s="48"/>
      <c r="D713" s="48"/>
      <c r="E713" s="47"/>
      <c r="F713" s="48"/>
      <c r="G713" s="48"/>
      <c r="H713" s="170" t="str">
        <f>IF(ISBLANK(G713)," ",IF(LOOKUP(G713,MannschaftsNrListe,Mannschaften!B$4:B$53)&lt;&gt;0,LOOKUP(G713,MannschaftsNrListe,Mannschaften!B$4:B$53),""))</f>
        <v xml:space="preserve"> </v>
      </c>
      <c r="I713" s="48"/>
      <c r="J713" s="48"/>
      <c r="K713" s="48"/>
      <c r="L713" s="48"/>
      <c r="M713" s="48"/>
      <c r="N713" s="48"/>
      <c r="O713" s="48"/>
      <c r="P713" s="48"/>
      <c r="Q713" s="48"/>
      <c r="R713" s="48"/>
      <c r="S713" s="48"/>
      <c r="T713" s="48"/>
      <c r="U713" s="48"/>
      <c r="V713" s="48"/>
      <c r="W713" s="48"/>
      <c r="X713" s="48"/>
      <c r="Y713" s="48"/>
      <c r="Z713" s="48"/>
      <c r="AA713" s="49"/>
      <c r="AB713" s="142">
        <f t="shared" si="21"/>
        <v>0</v>
      </c>
      <c r="AC713" s="142">
        <f>IF(NOT(ISBLANK(F713)),LOOKUP(F713,EWKNrListe,Übersicht!D$11:D$26),0)</f>
        <v>0</v>
      </c>
      <c r="AD713" s="142">
        <f>IF(AND(NOT(ISBLANK(G713)),ISNUMBER(H713)),LOOKUP(H713,WKNrListe,Übersicht!I$11:I$26),)</f>
        <v>0</v>
      </c>
      <c r="AE713" s="216" t="str">
        <f t="shared" si="22"/>
        <v/>
      </c>
      <c r="AF713" s="206" t="str">
        <f>IF(OR(ISBLANK(F713),
AND(
ISBLANK(E713),
NOT(ISNUMBER(E713))
)),
"",
IF(
E713&lt;=Schwierigkeitsstufen!J$3,
Schwierigkeitsstufen!K$3,
Schwierigkeitsstufen!K$2
))</f>
        <v/>
      </c>
    </row>
    <row r="714" spans="1:32" s="50" customFormat="1" ht="15" x14ac:dyDescent="0.2">
      <c r="A714" s="46"/>
      <c r="B714" s="46"/>
      <c r="C714" s="48"/>
      <c r="D714" s="48"/>
      <c r="E714" s="47"/>
      <c r="F714" s="48"/>
      <c r="G714" s="48"/>
      <c r="H714" s="170" t="str">
        <f>IF(ISBLANK(G714)," ",IF(LOOKUP(G714,MannschaftsNrListe,Mannschaften!B$4:B$53)&lt;&gt;0,LOOKUP(G714,MannschaftsNrListe,Mannschaften!B$4:B$53),""))</f>
        <v xml:space="preserve"> </v>
      </c>
      <c r="I714" s="48"/>
      <c r="J714" s="48"/>
      <c r="K714" s="48"/>
      <c r="L714" s="48"/>
      <c r="M714" s="48"/>
      <c r="N714" s="48"/>
      <c r="O714" s="48"/>
      <c r="P714" s="48"/>
      <c r="Q714" s="48"/>
      <c r="R714" s="48"/>
      <c r="S714" s="48"/>
      <c r="T714" s="48"/>
      <c r="U714" s="48"/>
      <c r="V714" s="48"/>
      <c r="W714" s="48"/>
      <c r="X714" s="48"/>
      <c r="Y714" s="48"/>
      <c r="Z714" s="48"/>
      <c r="AA714" s="49"/>
      <c r="AB714" s="142">
        <f t="shared" ref="AB714:AB777" si="23">COUNTIF(I714:Z714,"&gt;''")</f>
        <v>0</v>
      </c>
      <c r="AC714" s="142">
        <f>IF(NOT(ISBLANK(F714)),LOOKUP(F714,EWKNrListe,Übersicht!D$11:D$26),0)</f>
        <v>0</v>
      </c>
      <c r="AD714" s="142">
        <f>IF(AND(NOT(ISBLANK(G714)),ISNUMBER(H714)),LOOKUP(H714,WKNrListe,Übersicht!I$11:I$26),)</f>
        <v>0</v>
      </c>
      <c r="AE714" s="216" t="str">
        <f t="shared" si="22"/>
        <v/>
      </c>
      <c r="AF714" s="206" t="str">
        <f>IF(OR(ISBLANK(F714),
AND(
ISBLANK(E714),
NOT(ISNUMBER(E714))
)),
"",
IF(
E714&lt;=Schwierigkeitsstufen!J$3,
Schwierigkeitsstufen!K$3,
Schwierigkeitsstufen!K$2
))</f>
        <v/>
      </c>
    </row>
    <row r="715" spans="1:32" s="50" customFormat="1" ht="15" x14ac:dyDescent="0.2">
      <c r="A715" s="46"/>
      <c r="B715" s="46"/>
      <c r="C715" s="48"/>
      <c r="D715" s="48"/>
      <c r="E715" s="47"/>
      <c r="F715" s="48"/>
      <c r="G715" s="48"/>
      <c r="H715" s="170" t="str">
        <f>IF(ISBLANK(G715)," ",IF(LOOKUP(G715,MannschaftsNrListe,Mannschaften!B$4:B$53)&lt;&gt;0,LOOKUP(G715,MannschaftsNrListe,Mannschaften!B$4:B$53),""))</f>
        <v xml:space="preserve"> </v>
      </c>
      <c r="I715" s="48"/>
      <c r="J715" s="48"/>
      <c r="K715" s="48"/>
      <c r="L715" s="48"/>
      <c r="M715" s="48"/>
      <c r="N715" s="48"/>
      <c r="O715" s="48"/>
      <c r="P715" s="48"/>
      <c r="Q715" s="48"/>
      <c r="R715" s="48"/>
      <c r="S715" s="48"/>
      <c r="T715" s="48"/>
      <c r="U715" s="48"/>
      <c r="V715" s="48"/>
      <c r="W715" s="48"/>
      <c r="X715" s="48"/>
      <c r="Y715" s="48"/>
      <c r="Z715" s="48"/>
      <c r="AA715" s="49"/>
      <c r="AB715" s="142">
        <f t="shared" si="23"/>
        <v>0</v>
      </c>
      <c r="AC715" s="142">
        <f>IF(NOT(ISBLANK(F715)),LOOKUP(F715,EWKNrListe,Übersicht!D$11:D$26),0)</f>
        <v>0</v>
      </c>
      <c r="AD715" s="142">
        <f>IF(AND(NOT(ISBLANK(G715)),ISNUMBER(H715)),LOOKUP(H715,WKNrListe,Übersicht!I$11:I$26),)</f>
        <v>0</v>
      </c>
      <c r="AE715" s="216" t="str">
        <f t="shared" si="22"/>
        <v/>
      </c>
      <c r="AF715" s="206" t="str">
        <f>IF(OR(ISBLANK(F715),
AND(
ISBLANK(E715),
NOT(ISNUMBER(E715))
)),
"",
IF(
E715&lt;=Schwierigkeitsstufen!J$3,
Schwierigkeitsstufen!K$3,
Schwierigkeitsstufen!K$2
))</f>
        <v/>
      </c>
    </row>
    <row r="716" spans="1:32" s="50" customFormat="1" ht="15" x14ac:dyDescent="0.2">
      <c r="A716" s="46"/>
      <c r="B716" s="46"/>
      <c r="C716" s="48"/>
      <c r="D716" s="48"/>
      <c r="E716" s="47"/>
      <c r="F716" s="48"/>
      <c r="G716" s="48"/>
      <c r="H716" s="170" t="str">
        <f>IF(ISBLANK(G716)," ",IF(LOOKUP(G716,MannschaftsNrListe,Mannschaften!B$4:B$53)&lt;&gt;0,LOOKUP(G716,MannschaftsNrListe,Mannschaften!B$4:B$53),""))</f>
        <v xml:space="preserve"> </v>
      </c>
      <c r="I716" s="48"/>
      <c r="J716" s="48"/>
      <c r="K716" s="48"/>
      <c r="L716" s="48"/>
      <c r="M716" s="48"/>
      <c r="N716" s="48"/>
      <c r="O716" s="48"/>
      <c r="P716" s="48"/>
      <c r="Q716" s="48"/>
      <c r="R716" s="48"/>
      <c r="S716" s="48"/>
      <c r="T716" s="48"/>
      <c r="U716" s="48"/>
      <c r="V716" s="48"/>
      <c r="W716" s="48"/>
      <c r="X716" s="48"/>
      <c r="Y716" s="48"/>
      <c r="Z716" s="48"/>
      <c r="AA716" s="49"/>
      <c r="AB716" s="142">
        <f t="shared" si="23"/>
        <v>0</v>
      </c>
      <c r="AC716" s="142">
        <f>IF(NOT(ISBLANK(F716)),LOOKUP(F716,EWKNrListe,Übersicht!D$11:D$26),0)</f>
        <v>0</v>
      </c>
      <c r="AD716" s="142">
        <f>IF(AND(NOT(ISBLANK(G716)),ISNUMBER(H716)),LOOKUP(H716,WKNrListe,Übersicht!I$11:I$26),)</f>
        <v>0</v>
      </c>
      <c r="AE716" s="216" t="str">
        <f t="shared" si="22"/>
        <v/>
      </c>
      <c r="AF716" s="206" t="str">
        <f>IF(OR(ISBLANK(F716),
AND(
ISBLANK(E716),
NOT(ISNUMBER(E716))
)),
"",
IF(
E716&lt;=Schwierigkeitsstufen!J$3,
Schwierigkeitsstufen!K$3,
Schwierigkeitsstufen!K$2
))</f>
        <v/>
      </c>
    </row>
    <row r="717" spans="1:32" s="50" customFormat="1" ht="15" x14ac:dyDescent="0.2">
      <c r="A717" s="46"/>
      <c r="B717" s="46"/>
      <c r="C717" s="48"/>
      <c r="D717" s="48"/>
      <c r="E717" s="47"/>
      <c r="F717" s="48"/>
      <c r="G717" s="48"/>
      <c r="H717" s="170" t="str">
        <f>IF(ISBLANK(G717)," ",IF(LOOKUP(G717,MannschaftsNrListe,Mannschaften!B$4:B$53)&lt;&gt;0,LOOKUP(G717,MannschaftsNrListe,Mannschaften!B$4:B$53),""))</f>
        <v xml:space="preserve"> </v>
      </c>
      <c r="I717" s="48"/>
      <c r="J717" s="48"/>
      <c r="K717" s="48"/>
      <c r="L717" s="48"/>
      <c r="M717" s="48"/>
      <c r="N717" s="48"/>
      <c r="O717" s="48"/>
      <c r="P717" s="48"/>
      <c r="Q717" s="48"/>
      <c r="R717" s="48"/>
      <c r="S717" s="48"/>
      <c r="T717" s="48"/>
      <c r="U717" s="48"/>
      <c r="V717" s="48"/>
      <c r="W717" s="48"/>
      <c r="X717" s="48"/>
      <c r="Y717" s="48"/>
      <c r="Z717" s="48"/>
      <c r="AA717" s="49"/>
      <c r="AB717" s="142">
        <f t="shared" si="23"/>
        <v>0</v>
      </c>
      <c r="AC717" s="142">
        <f>IF(NOT(ISBLANK(F717)),LOOKUP(F717,EWKNrListe,Übersicht!D$11:D$26),0)</f>
        <v>0</v>
      </c>
      <c r="AD717" s="142">
        <f>IF(AND(NOT(ISBLANK(G717)),ISNUMBER(H717)),LOOKUP(H717,WKNrListe,Übersicht!I$11:I$26),)</f>
        <v>0</v>
      </c>
      <c r="AE717" s="216" t="str">
        <f t="shared" si="22"/>
        <v/>
      </c>
      <c r="AF717" s="206" t="str">
        <f>IF(OR(ISBLANK(F717),
AND(
ISBLANK(E717),
NOT(ISNUMBER(E717))
)),
"",
IF(
E717&lt;=Schwierigkeitsstufen!J$3,
Schwierigkeitsstufen!K$3,
Schwierigkeitsstufen!K$2
))</f>
        <v/>
      </c>
    </row>
    <row r="718" spans="1:32" s="50" customFormat="1" ht="15" x14ac:dyDescent="0.2">
      <c r="A718" s="46"/>
      <c r="B718" s="46"/>
      <c r="C718" s="48"/>
      <c r="D718" s="48"/>
      <c r="E718" s="47"/>
      <c r="F718" s="48"/>
      <c r="G718" s="48"/>
      <c r="H718" s="170" t="str">
        <f>IF(ISBLANK(G718)," ",IF(LOOKUP(G718,MannschaftsNrListe,Mannschaften!B$4:B$53)&lt;&gt;0,LOOKUP(G718,MannschaftsNrListe,Mannschaften!B$4:B$53),""))</f>
        <v xml:space="preserve"> </v>
      </c>
      <c r="I718" s="48"/>
      <c r="J718" s="48"/>
      <c r="K718" s="48"/>
      <c r="L718" s="48"/>
      <c r="M718" s="48"/>
      <c r="N718" s="48"/>
      <c r="O718" s="48"/>
      <c r="P718" s="48"/>
      <c r="Q718" s="48"/>
      <c r="R718" s="48"/>
      <c r="S718" s="48"/>
      <c r="T718" s="48"/>
      <c r="U718" s="48"/>
      <c r="V718" s="48"/>
      <c r="W718" s="48"/>
      <c r="X718" s="48"/>
      <c r="Y718" s="48"/>
      <c r="Z718" s="48"/>
      <c r="AA718" s="49"/>
      <c r="AB718" s="142">
        <f t="shared" si="23"/>
        <v>0</v>
      </c>
      <c r="AC718" s="142">
        <f>IF(NOT(ISBLANK(F718)),LOOKUP(F718,EWKNrListe,Übersicht!D$11:D$26),0)</f>
        <v>0</v>
      </c>
      <c r="AD718" s="142">
        <f>IF(AND(NOT(ISBLANK(G718)),ISNUMBER(H718)),LOOKUP(H718,WKNrListe,Übersicht!I$11:I$26),)</f>
        <v>0</v>
      </c>
      <c r="AE718" s="216" t="str">
        <f t="shared" si="22"/>
        <v/>
      </c>
      <c r="AF718" s="206" t="str">
        <f>IF(OR(ISBLANK(F718),
AND(
ISBLANK(E718),
NOT(ISNUMBER(E718))
)),
"",
IF(
E718&lt;=Schwierigkeitsstufen!J$3,
Schwierigkeitsstufen!K$3,
Schwierigkeitsstufen!K$2
))</f>
        <v/>
      </c>
    </row>
    <row r="719" spans="1:32" s="50" customFormat="1" ht="15" x14ac:dyDescent="0.2">
      <c r="A719" s="46"/>
      <c r="B719" s="46"/>
      <c r="C719" s="48"/>
      <c r="D719" s="48"/>
      <c r="E719" s="47"/>
      <c r="F719" s="48"/>
      <c r="G719" s="48"/>
      <c r="H719" s="170" t="str">
        <f>IF(ISBLANK(G719)," ",IF(LOOKUP(G719,MannschaftsNrListe,Mannschaften!B$4:B$53)&lt;&gt;0,LOOKUP(G719,MannschaftsNrListe,Mannschaften!B$4:B$53),""))</f>
        <v xml:space="preserve"> </v>
      </c>
      <c r="I719" s="48"/>
      <c r="J719" s="48"/>
      <c r="K719" s="48"/>
      <c r="L719" s="48"/>
      <c r="M719" s="48"/>
      <c r="N719" s="48"/>
      <c r="O719" s="48"/>
      <c r="P719" s="48"/>
      <c r="Q719" s="48"/>
      <c r="R719" s="48"/>
      <c r="S719" s="48"/>
      <c r="T719" s="48"/>
      <c r="U719" s="48"/>
      <c r="V719" s="48"/>
      <c r="W719" s="48"/>
      <c r="X719" s="48"/>
      <c r="Y719" s="48"/>
      <c r="Z719" s="48"/>
      <c r="AA719" s="49"/>
      <c r="AB719" s="142">
        <f t="shared" si="23"/>
        <v>0</v>
      </c>
      <c r="AC719" s="142">
        <f>IF(NOT(ISBLANK(F719)),LOOKUP(F719,EWKNrListe,Übersicht!D$11:D$26),0)</f>
        <v>0</v>
      </c>
      <c r="AD719" s="142">
        <f>IF(AND(NOT(ISBLANK(G719)),ISNUMBER(H719)),LOOKUP(H719,WKNrListe,Übersicht!I$11:I$26),)</f>
        <v>0</v>
      </c>
      <c r="AE719" s="216" t="str">
        <f t="shared" si="22"/>
        <v/>
      </c>
      <c r="AF719" s="206" t="str">
        <f>IF(OR(ISBLANK(F719),
AND(
ISBLANK(E719),
NOT(ISNUMBER(E719))
)),
"",
IF(
E719&lt;=Schwierigkeitsstufen!J$3,
Schwierigkeitsstufen!K$3,
Schwierigkeitsstufen!K$2
))</f>
        <v/>
      </c>
    </row>
    <row r="720" spans="1:32" s="50" customFormat="1" ht="15" x14ac:dyDescent="0.2">
      <c r="A720" s="46"/>
      <c r="B720" s="46"/>
      <c r="C720" s="48"/>
      <c r="D720" s="48"/>
      <c r="E720" s="47"/>
      <c r="F720" s="48"/>
      <c r="G720" s="48"/>
      <c r="H720" s="170" t="str">
        <f>IF(ISBLANK(G720)," ",IF(LOOKUP(G720,MannschaftsNrListe,Mannschaften!B$4:B$53)&lt;&gt;0,LOOKUP(G720,MannschaftsNrListe,Mannschaften!B$4:B$53),""))</f>
        <v xml:space="preserve"> </v>
      </c>
      <c r="I720" s="48"/>
      <c r="J720" s="48"/>
      <c r="K720" s="48"/>
      <c r="L720" s="48"/>
      <c r="M720" s="48"/>
      <c r="N720" s="48"/>
      <c r="O720" s="48"/>
      <c r="P720" s="48"/>
      <c r="Q720" s="48"/>
      <c r="R720" s="48"/>
      <c r="S720" s="48"/>
      <c r="T720" s="48"/>
      <c r="U720" s="48"/>
      <c r="V720" s="48"/>
      <c r="W720" s="48"/>
      <c r="X720" s="48"/>
      <c r="Y720" s="48"/>
      <c r="Z720" s="48"/>
      <c r="AA720" s="49"/>
      <c r="AB720" s="142">
        <f t="shared" si="23"/>
        <v>0</v>
      </c>
      <c r="AC720" s="142">
        <f>IF(NOT(ISBLANK(F720)),LOOKUP(F720,EWKNrListe,Übersicht!D$11:D$26),0)</f>
        <v>0</v>
      </c>
      <c r="AD720" s="142">
        <f>IF(AND(NOT(ISBLANK(G720)),ISNUMBER(H720)),LOOKUP(H720,WKNrListe,Übersicht!I$11:I$26),)</f>
        <v>0</v>
      </c>
      <c r="AE720" s="216" t="str">
        <f t="shared" si="22"/>
        <v/>
      </c>
      <c r="AF720" s="206" t="str">
        <f>IF(OR(ISBLANK(F720),
AND(
ISBLANK(E720),
NOT(ISNUMBER(E720))
)),
"",
IF(
E720&lt;=Schwierigkeitsstufen!J$3,
Schwierigkeitsstufen!K$3,
Schwierigkeitsstufen!K$2
))</f>
        <v/>
      </c>
    </row>
    <row r="721" spans="1:32" s="50" customFormat="1" ht="15" x14ac:dyDescent="0.2">
      <c r="A721" s="46"/>
      <c r="B721" s="46"/>
      <c r="C721" s="48"/>
      <c r="D721" s="48"/>
      <c r="E721" s="47"/>
      <c r="F721" s="48"/>
      <c r="G721" s="48"/>
      <c r="H721" s="170" t="str">
        <f>IF(ISBLANK(G721)," ",IF(LOOKUP(G721,MannschaftsNrListe,Mannschaften!B$4:B$53)&lt;&gt;0,LOOKUP(G721,MannschaftsNrListe,Mannschaften!B$4:B$53),""))</f>
        <v xml:space="preserve"> </v>
      </c>
      <c r="I721" s="48"/>
      <c r="J721" s="48"/>
      <c r="K721" s="48"/>
      <c r="L721" s="48"/>
      <c r="M721" s="48"/>
      <c r="N721" s="48"/>
      <c r="O721" s="48"/>
      <c r="P721" s="48"/>
      <c r="Q721" s="48"/>
      <c r="R721" s="48"/>
      <c r="S721" s="48"/>
      <c r="T721" s="48"/>
      <c r="U721" s="48"/>
      <c r="V721" s="48"/>
      <c r="W721" s="48"/>
      <c r="X721" s="48"/>
      <c r="Y721" s="48"/>
      <c r="Z721" s="48"/>
      <c r="AA721" s="49"/>
      <c r="AB721" s="142">
        <f t="shared" si="23"/>
        <v>0</v>
      </c>
      <c r="AC721" s="142">
        <f>IF(NOT(ISBLANK(F721)),LOOKUP(F721,EWKNrListe,Übersicht!D$11:D$26),0)</f>
        <v>0</v>
      </c>
      <c r="AD721" s="142">
        <f>IF(AND(NOT(ISBLANK(G721)),ISNUMBER(H721)),LOOKUP(H721,WKNrListe,Übersicht!I$11:I$26),)</f>
        <v>0</v>
      </c>
      <c r="AE721" s="216" t="str">
        <f t="shared" si="22"/>
        <v/>
      </c>
      <c r="AF721" s="206" t="str">
        <f>IF(OR(ISBLANK(F721),
AND(
ISBLANK(E721),
NOT(ISNUMBER(E721))
)),
"",
IF(
E721&lt;=Schwierigkeitsstufen!J$3,
Schwierigkeitsstufen!K$3,
Schwierigkeitsstufen!K$2
))</f>
        <v/>
      </c>
    </row>
    <row r="722" spans="1:32" s="50" customFormat="1" ht="15" x14ac:dyDescent="0.2">
      <c r="A722" s="46"/>
      <c r="B722" s="46"/>
      <c r="C722" s="48"/>
      <c r="D722" s="48"/>
      <c r="E722" s="47"/>
      <c r="F722" s="48"/>
      <c r="G722" s="48"/>
      <c r="H722" s="170" t="str">
        <f>IF(ISBLANK(G722)," ",IF(LOOKUP(G722,MannschaftsNrListe,Mannschaften!B$4:B$53)&lt;&gt;0,LOOKUP(G722,MannschaftsNrListe,Mannschaften!B$4:B$53),""))</f>
        <v xml:space="preserve"> </v>
      </c>
      <c r="I722" s="48"/>
      <c r="J722" s="48"/>
      <c r="K722" s="48"/>
      <c r="L722" s="48"/>
      <c r="M722" s="48"/>
      <c r="N722" s="48"/>
      <c r="O722" s="48"/>
      <c r="P722" s="48"/>
      <c r="Q722" s="48"/>
      <c r="R722" s="48"/>
      <c r="S722" s="48"/>
      <c r="T722" s="48"/>
      <c r="U722" s="48"/>
      <c r="V722" s="48"/>
      <c r="W722" s="48"/>
      <c r="X722" s="48"/>
      <c r="Y722" s="48"/>
      <c r="Z722" s="48"/>
      <c r="AA722" s="49"/>
      <c r="AB722" s="142">
        <f t="shared" si="23"/>
        <v>0</v>
      </c>
      <c r="AC722" s="142">
        <f>IF(NOT(ISBLANK(F722)),LOOKUP(F722,EWKNrListe,Übersicht!D$11:D$26),0)</f>
        <v>0</v>
      </c>
      <c r="AD722" s="142">
        <f>IF(AND(NOT(ISBLANK(G722)),ISNUMBER(H722)),LOOKUP(H722,WKNrListe,Übersicht!I$11:I$26),)</f>
        <v>0</v>
      </c>
      <c r="AE722" s="216" t="str">
        <f t="shared" si="22"/>
        <v/>
      </c>
      <c r="AF722" s="206" t="str">
        <f>IF(OR(ISBLANK(F722),
AND(
ISBLANK(E722),
NOT(ISNUMBER(E722))
)),
"",
IF(
E722&lt;=Schwierigkeitsstufen!J$3,
Schwierigkeitsstufen!K$3,
Schwierigkeitsstufen!K$2
))</f>
        <v/>
      </c>
    </row>
    <row r="723" spans="1:32" s="50" customFormat="1" ht="15" x14ac:dyDescent="0.2">
      <c r="A723" s="46"/>
      <c r="B723" s="46"/>
      <c r="C723" s="48"/>
      <c r="D723" s="48"/>
      <c r="E723" s="47"/>
      <c r="F723" s="48"/>
      <c r="G723" s="48"/>
      <c r="H723" s="170" t="str">
        <f>IF(ISBLANK(G723)," ",IF(LOOKUP(G723,MannschaftsNrListe,Mannschaften!B$4:B$53)&lt;&gt;0,LOOKUP(G723,MannschaftsNrListe,Mannschaften!B$4:B$53),""))</f>
        <v xml:space="preserve"> </v>
      </c>
      <c r="I723" s="48"/>
      <c r="J723" s="48"/>
      <c r="K723" s="48"/>
      <c r="L723" s="48"/>
      <c r="M723" s="48"/>
      <c r="N723" s="48"/>
      <c r="O723" s="48"/>
      <c r="P723" s="48"/>
      <c r="Q723" s="48"/>
      <c r="R723" s="48"/>
      <c r="S723" s="48"/>
      <c r="T723" s="48"/>
      <c r="U723" s="48"/>
      <c r="V723" s="48"/>
      <c r="W723" s="48"/>
      <c r="X723" s="48"/>
      <c r="Y723" s="48"/>
      <c r="Z723" s="48"/>
      <c r="AA723" s="49"/>
      <c r="AB723" s="142">
        <f t="shared" si="23"/>
        <v>0</v>
      </c>
      <c r="AC723" s="142">
        <f>IF(NOT(ISBLANK(F723)),LOOKUP(F723,EWKNrListe,Übersicht!D$11:D$26),0)</f>
        <v>0</v>
      </c>
      <c r="AD723" s="142">
        <f>IF(AND(NOT(ISBLANK(G723)),ISNUMBER(H723)),LOOKUP(H723,WKNrListe,Übersicht!I$11:I$26),)</f>
        <v>0</v>
      </c>
      <c r="AE723" s="216" t="str">
        <f t="shared" si="22"/>
        <v/>
      </c>
      <c r="AF723" s="206" t="str">
        <f>IF(OR(ISBLANK(F723),
AND(
ISBLANK(E723),
NOT(ISNUMBER(E723))
)),
"",
IF(
E723&lt;=Schwierigkeitsstufen!J$3,
Schwierigkeitsstufen!K$3,
Schwierigkeitsstufen!K$2
))</f>
        <v/>
      </c>
    </row>
    <row r="724" spans="1:32" s="50" customFormat="1" ht="15" x14ac:dyDescent="0.2">
      <c r="A724" s="46"/>
      <c r="B724" s="46"/>
      <c r="C724" s="48"/>
      <c r="D724" s="48"/>
      <c r="E724" s="47"/>
      <c r="F724" s="48"/>
      <c r="G724" s="48"/>
      <c r="H724" s="170" t="str">
        <f>IF(ISBLANK(G724)," ",IF(LOOKUP(G724,MannschaftsNrListe,Mannschaften!B$4:B$53)&lt;&gt;0,LOOKUP(G724,MannschaftsNrListe,Mannschaften!B$4:B$53),""))</f>
        <v xml:space="preserve"> </v>
      </c>
      <c r="I724" s="48"/>
      <c r="J724" s="48"/>
      <c r="K724" s="48"/>
      <c r="L724" s="48"/>
      <c r="M724" s="48"/>
      <c r="N724" s="48"/>
      <c r="O724" s="48"/>
      <c r="P724" s="48"/>
      <c r="Q724" s="48"/>
      <c r="R724" s="48"/>
      <c r="S724" s="48"/>
      <c r="T724" s="48"/>
      <c r="U724" s="48"/>
      <c r="V724" s="48"/>
      <c r="W724" s="48"/>
      <c r="X724" s="48"/>
      <c r="Y724" s="48"/>
      <c r="Z724" s="48"/>
      <c r="AA724" s="49"/>
      <c r="AB724" s="142">
        <f t="shared" si="23"/>
        <v>0</v>
      </c>
      <c r="AC724" s="142">
        <f>IF(NOT(ISBLANK(F724)),LOOKUP(F724,EWKNrListe,Übersicht!D$11:D$26),0)</f>
        <v>0</v>
      </c>
      <c r="AD724" s="142">
        <f>IF(AND(NOT(ISBLANK(G724)),ISNUMBER(H724)),LOOKUP(H724,WKNrListe,Übersicht!I$11:I$26),)</f>
        <v>0</v>
      </c>
      <c r="AE724" s="216" t="str">
        <f t="shared" si="22"/>
        <v/>
      </c>
      <c r="AF724" s="206" t="str">
        <f>IF(OR(ISBLANK(F724),
AND(
ISBLANK(E724),
NOT(ISNUMBER(E724))
)),
"",
IF(
E724&lt;=Schwierigkeitsstufen!J$3,
Schwierigkeitsstufen!K$3,
Schwierigkeitsstufen!K$2
))</f>
        <v/>
      </c>
    </row>
    <row r="725" spans="1:32" s="50" customFormat="1" ht="15" x14ac:dyDescent="0.2">
      <c r="A725" s="46"/>
      <c r="B725" s="46"/>
      <c r="C725" s="48"/>
      <c r="D725" s="48"/>
      <c r="E725" s="47"/>
      <c r="F725" s="48"/>
      <c r="G725" s="48"/>
      <c r="H725" s="170" t="str">
        <f>IF(ISBLANK(G725)," ",IF(LOOKUP(G725,MannschaftsNrListe,Mannschaften!B$4:B$53)&lt;&gt;0,LOOKUP(G725,MannschaftsNrListe,Mannschaften!B$4:B$53),""))</f>
        <v xml:space="preserve"> </v>
      </c>
      <c r="I725" s="48"/>
      <c r="J725" s="48"/>
      <c r="K725" s="48"/>
      <c r="L725" s="48"/>
      <c r="M725" s="48"/>
      <c r="N725" s="48"/>
      <c r="O725" s="48"/>
      <c r="P725" s="48"/>
      <c r="Q725" s="48"/>
      <c r="R725" s="48"/>
      <c r="S725" s="48"/>
      <c r="T725" s="48"/>
      <c r="U725" s="48"/>
      <c r="V725" s="48"/>
      <c r="W725" s="48"/>
      <c r="X725" s="48"/>
      <c r="Y725" s="48"/>
      <c r="Z725" s="48"/>
      <c r="AA725" s="49"/>
      <c r="AB725" s="142">
        <f t="shared" si="23"/>
        <v>0</v>
      </c>
      <c r="AC725" s="142">
        <f>IF(NOT(ISBLANK(F725)),LOOKUP(F725,EWKNrListe,Übersicht!D$11:D$26),0)</f>
        <v>0</v>
      </c>
      <c r="AD725" s="142">
        <f>IF(AND(NOT(ISBLANK(G725)),ISNUMBER(H725)),LOOKUP(H725,WKNrListe,Übersicht!I$11:I$26),)</f>
        <v>0</v>
      </c>
      <c r="AE725" s="216" t="str">
        <f t="shared" si="22"/>
        <v/>
      </c>
      <c r="AF725" s="206" t="str">
        <f>IF(OR(ISBLANK(F725),
AND(
ISBLANK(E725),
NOT(ISNUMBER(E725))
)),
"",
IF(
E725&lt;=Schwierigkeitsstufen!J$3,
Schwierigkeitsstufen!K$3,
Schwierigkeitsstufen!K$2
))</f>
        <v/>
      </c>
    </row>
    <row r="726" spans="1:32" s="50" customFormat="1" ht="15" x14ac:dyDescent="0.2">
      <c r="A726" s="46"/>
      <c r="B726" s="46"/>
      <c r="C726" s="48"/>
      <c r="D726" s="48"/>
      <c r="E726" s="47"/>
      <c r="F726" s="48"/>
      <c r="G726" s="48"/>
      <c r="H726" s="170" t="str">
        <f>IF(ISBLANK(G726)," ",IF(LOOKUP(G726,MannschaftsNrListe,Mannschaften!B$4:B$53)&lt;&gt;0,LOOKUP(G726,MannschaftsNrListe,Mannschaften!B$4:B$53),""))</f>
        <v xml:space="preserve"> </v>
      </c>
      <c r="I726" s="48"/>
      <c r="J726" s="48"/>
      <c r="K726" s="48"/>
      <c r="L726" s="48"/>
      <c r="M726" s="48"/>
      <c r="N726" s="48"/>
      <c r="O726" s="48"/>
      <c r="P726" s="48"/>
      <c r="Q726" s="48"/>
      <c r="R726" s="48"/>
      <c r="S726" s="48"/>
      <c r="T726" s="48"/>
      <c r="U726" s="48"/>
      <c r="V726" s="48"/>
      <c r="W726" s="48"/>
      <c r="X726" s="48"/>
      <c r="Y726" s="48"/>
      <c r="Z726" s="48"/>
      <c r="AA726" s="49"/>
      <c r="AB726" s="142">
        <f t="shared" si="23"/>
        <v>0</v>
      </c>
      <c r="AC726" s="142">
        <f>IF(NOT(ISBLANK(F726)),LOOKUP(F726,EWKNrListe,Übersicht!D$11:D$26),0)</f>
        <v>0</v>
      </c>
      <c r="AD726" s="142">
        <f>IF(AND(NOT(ISBLANK(G726)),ISNUMBER(H726)),LOOKUP(H726,WKNrListe,Übersicht!I$11:I$26),)</f>
        <v>0</v>
      </c>
      <c r="AE726" s="216" t="str">
        <f t="shared" si="22"/>
        <v/>
      </c>
      <c r="AF726" s="206" t="str">
        <f>IF(OR(ISBLANK(F726),
AND(
ISBLANK(E726),
NOT(ISNUMBER(E726))
)),
"",
IF(
E726&lt;=Schwierigkeitsstufen!J$3,
Schwierigkeitsstufen!K$3,
Schwierigkeitsstufen!K$2
))</f>
        <v/>
      </c>
    </row>
    <row r="727" spans="1:32" s="50" customFormat="1" ht="15" x14ac:dyDescent="0.2">
      <c r="A727" s="46"/>
      <c r="B727" s="46"/>
      <c r="C727" s="48"/>
      <c r="D727" s="48"/>
      <c r="E727" s="47"/>
      <c r="F727" s="48"/>
      <c r="G727" s="48"/>
      <c r="H727" s="170" t="str">
        <f>IF(ISBLANK(G727)," ",IF(LOOKUP(G727,MannschaftsNrListe,Mannschaften!B$4:B$53)&lt;&gt;0,LOOKUP(G727,MannschaftsNrListe,Mannschaften!B$4:B$53),""))</f>
        <v xml:space="preserve"> </v>
      </c>
      <c r="I727" s="48"/>
      <c r="J727" s="48"/>
      <c r="K727" s="48"/>
      <c r="L727" s="48"/>
      <c r="M727" s="48"/>
      <c r="N727" s="48"/>
      <c r="O727" s="48"/>
      <c r="P727" s="48"/>
      <c r="Q727" s="48"/>
      <c r="R727" s="48"/>
      <c r="S727" s="48"/>
      <c r="T727" s="48"/>
      <c r="U727" s="48"/>
      <c r="V727" s="48"/>
      <c r="W727" s="48"/>
      <c r="X727" s="48"/>
      <c r="Y727" s="48"/>
      <c r="Z727" s="48"/>
      <c r="AA727" s="49"/>
      <c r="AB727" s="142">
        <f t="shared" si="23"/>
        <v>0</v>
      </c>
      <c r="AC727" s="142">
        <f>IF(NOT(ISBLANK(F727)),LOOKUP(F727,EWKNrListe,Übersicht!D$11:D$26),0)</f>
        <v>0</v>
      </c>
      <c r="AD727" s="142">
        <f>IF(AND(NOT(ISBLANK(G727)),ISNUMBER(H727)),LOOKUP(H727,WKNrListe,Übersicht!I$11:I$26),)</f>
        <v>0</v>
      </c>
      <c r="AE727" s="216" t="str">
        <f t="shared" si="22"/>
        <v/>
      </c>
      <c r="AF727" s="206" t="str">
        <f>IF(OR(ISBLANK(F727),
AND(
ISBLANK(E727),
NOT(ISNUMBER(E727))
)),
"",
IF(
E727&lt;=Schwierigkeitsstufen!J$3,
Schwierigkeitsstufen!K$3,
Schwierigkeitsstufen!K$2
))</f>
        <v/>
      </c>
    </row>
    <row r="728" spans="1:32" s="50" customFormat="1" ht="15" x14ac:dyDescent="0.2">
      <c r="A728" s="46"/>
      <c r="B728" s="46"/>
      <c r="C728" s="48"/>
      <c r="D728" s="48"/>
      <c r="E728" s="47"/>
      <c r="F728" s="48"/>
      <c r="G728" s="48"/>
      <c r="H728" s="170" t="str">
        <f>IF(ISBLANK(G728)," ",IF(LOOKUP(G728,MannschaftsNrListe,Mannschaften!B$4:B$53)&lt;&gt;0,LOOKUP(G728,MannschaftsNrListe,Mannschaften!B$4:B$53),""))</f>
        <v xml:space="preserve"> </v>
      </c>
      <c r="I728" s="48"/>
      <c r="J728" s="48"/>
      <c r="K728" s="48"/>
      <c r="L728" s="48"/>
      <c r="M728" s="48"/>
      <c r="N728" s="48"/>
      <c r="O728" s="48"/>
      <c r="P728" s="48"/>
      <c r="Q728" s="48"/>
      <c r="R728" s="48"/>
      <c r="S728" s="48"/>
      <c r="T728" s="48"/>
      <c r="U728" s="48"/>
      <c r="V728" s="48"/>
      <c r="W728" s="48"/>
      <c r="X728" s="48"/>
      <c r="Y728" s="48"/>
      <c r="Z728" s="48"/>
      <c r="AA728" s="49"/>
      <c r="AB728" s="142">
        <f t="shared" si="23"/>
        <v>0</v>
      </c>
      <c r="AC728" s="142">
        <f>IF(NOT(ISBLANK(F728)),LOOKUP(F728,EWKNrListe,Übersicht!D$11:D$26),0)</f>
        <v>0</v>
      </c>
      <c r="AD728" s="142">
        <f>IF(AND(NOT(ISBLANK(G728)),ISNUMBER(H728)),LOOKUP(H728,WKNrListe,Übersicht!I$11:I$26),)</f>
        <v>0</v>
      </c>
      <c r="AE728" s="216" t="str">
        <f t="shared" si="22"/>
        <v/>
      </c>
      <c r="AF728" s="206" t="str">
        <f>IF(OR(ISBLANK(F728),
AND(
ISBLANK(E728),
NOT(ISNUMBER(E728))
)),
"",
IF(
E728&lt;=Schwierigkeitsstufen!J$3,
Schwierigkeitsstufen!K$3,
Schwierigkeitsstufen!K$2
))</f>
        <v/>
      </c>
    </row>
    <row r="729" spans="1:32" s="50" customFormat="1" ht="15" x14ac:dyDescent="0.2">
      <c r="A729" s="46"/>
      <c r="B729" s="46"/>
      <c r="C729" s="48"/>
      <c r="D729" s="48"/>
      <c r="E729" s="47"/>
      <c r="F729" s="48"/>
      <c r="G729" s="48"/>
      <c r="H729" s="170" t="str">
        <f>IF(ISBLANK(G729)," ",IF(LOOKUP(G729,MannschaftsNrListe,Mannschaften!B$4:B$53)&lt;&gt;0,LOOKUP(G729,MannschaftsNrListe,Mannschaften!B$4:B$53),""))</f>
        <v xml:space="preserve"> </v>
      </c>
      <c r="I729" s="48"/>
      <c r="J729" s="48"/>
      <c r="K729" s="48"/>
      <c r="L729" s="48"/>
      <c r="M729" s="48"/>
      <c r="N729" s="48"/>
      <c r="O729" s="48"/>
      <c r="P729" s="48"/>
      <c r="Q729" s="48"/>
      <c r="R729" s="48"/>
      <c r="S729" s="48"/>
      <c r="T729" s="48"/>
      <c r="U729" s="48"/>
      <c r="V729" s="48"/>
      <c r="W729" s="48"/>
      <c r="X729" s="48"/>
      <c r="Y729" s="48"/>
      <c r="Z729" s="48"/>
      <c r="AA729" s="49"/>
      <c r="AB729" s="142">
        <f t="shared" si="23"/>
        <v>0</v>
      </c>
      <c r="AC729" s="142">
        <f>IF(NOT(ISBLANK(F729)),LOOKUP(F729,EWKNrListe,Übersicht!D$11:D$26),0)</f>
        <v>0</v>
      </c>
      <c r="AD729" s="142">
        <f>IF(AND(NOT(ISBLANK(G729)),ISNUMBER(H729)),LOOKUP(H729,WKNrListe,Übersicht!I$11:I$26),)</f>
        <v>0</v>
      </c>
      <c r="AE729" s="216" t="str">
        <f t="shared" si="22"/>
        <v/>
      </c>
      <c r="AF729" s="206" t="str">
        <f>IF(OR(ISBLANK(F729),
AND(
ISBLANK(E729),
NOT(ISNUMBER(E729))
)),
"",
IF(
E729&lt;=Schwierigkeitsstufen!J$3,
Schwierigkeitsstufen!K$3,
Schwierigkeitsstufen!K$2
))</f>
        <v/>
      </c>
    </row>
    <row r="730" spans="1:32" s="50" customFormat="1" ht="15" x14ac:dyDescent="0.2">
      <c r="A730" s="46"/>
      <c r="B730" s="46"/>
      <c r="C730" s="48"/>
      <c r="D730" s="48"/>
      <c r="E730" s="47"/>
      <c r="F730" s="48"/>
      <c r="G730" s="48"/>
      <c r="H730" s="170" t="str">
        <f>IF(ISBLANK(G730)," ",IF(LOOKUP(G730,MannschaftsNrListe,Mannschaften!B$4:B$53)&lt;&gt;0,LOOKUP(G730,MannschaftsNrListe,Mannschaften!B$4:B$53),""))</f>
        <v xml:space="preserve"> </v>
      </c>
      <c r="I730" s="48"/>
      <c r="J730" s="48"/>
      <c r="K730" s="48"/>
      <c r="L730" s="48"/>
      <c r="M730" s="48"/>
      <c r="N730" s="48"/>
      <c r="O730" s="48"/>
      <c r="P730" s="48"/>
      <c r="Q730" s="48"/>
      <c r="R730" s="48"/>
      <c r="S730" s="48"/>
      <c r="T730" s="48"/>
      <c r="U730" s="48"/>
      <c r="V730" s="48"/>
      <c r="W730" s="48"/>
      <c r="X730" s="48"/>
      <c r="Y730" s="48"/>
      <c r="Z730" s="48"/>
      <c r="AA730" s="49"/>
      <c r="AB730" s="142">
        <f t="shared" si="23"/>
        <v>0</v>
      </c>
      <c r="AC730" s="142">
        <f>IF(NOT(ISBLANK(F730)),LOOKUP(F730,EWKNrListe,Übersicht!D$11:D$26),0)</f>
        <v>0</v>
      </c>
      <c r="AD730" s="142">
        <f>IF(AND(NOT(ISBLANK(G730)),ISNUMBER(H730)),LOOKUP(H730,WKNrListe,Übersicht!I$11:I$26),)</f>
        <v>0</v>
      </c>
      <c r="AE730" s="216" t="str">
        <f t="shared" si="22"/>
        <v/>
      </c>
      <c r="AF730" s="206" t="str">
        <f>IF(OR(ISBLANK(F730),
AND(
ISBLANK(E730),
NOT(ISNUMBER(E730))
)),
"",
IF(
E730&lt;=Schwierigkeitsstufen!J$3,
Schwierigkeitsstufen!K$3,
Schwierigkeitsstufen!K$2
))</f>
        <v/>
      </c>
    </row>
    <row r="731" spans="1:32" s="50" customFormat="1" ht="15" x14ac:dyDescent="0.2">
      <c r="A731" s="46"/>
      <c r="B731" s="46"/>
      <c r="C731" s="48"/>
      <c r="D731" s="48"/>
      <c r="E731" s="47"/>
      <c r="F731" s="48"/>
      <c r="G731" s="48"/>
      <c r="H731" s="170" t="str">
        <f>IF(ISBLANK(G731)," ",IF(LOOKUP(G731,MannschaftsNrListe,Mannschaften!B$4:B$53)&lt;&gt;0,LOOKUP(G731,MannschaftsNrListe,Mannschaften!B$4:B$53),""))</f>
        <v xml:space="preserve"> </v>
      </c>
      <c r="I731" s="48"/>
      <c r="J731" s="48"/>
      <c r="K731" s="48"/>
      <c r="L731" s="48"/>
      <c r="M731" s="48"/>
      <c r="N731" s="48"/>
      <c r="O731" s="48"/>
      <c r="P731" s="48"/>
      <c r="Q731" s="48"/>
      <c r="R731" s="48"/>
      <c r="S731" s="48"/>
      <c r="T731" s="48"/>
      <c r="U731" s="48"/>
      <c r="V731" s="48"/>
      <c r="W731" s="48"/>
      <c r="X731" s="48"/>
      <c r="Y731" s="48"/>
      <c r="Z731" s="48"/>
      <c r="AA731" s="49"/>
      <c r="AB731" s="142">
        <f t="shared" si="23"/>
        <v>0</v>
      </c>
      <c r="AC731" s="142">
        <f>IF(NOT(ISBLANK(F731)),LOOKUP(F731,EWKNrListe,Übersicht!D$11:D$26),0)</f>
        <v>0</v>
      </c>
      <c r="AD731" s="142">
        <f>IF(AND(NOT(ISBLANK(G731)),ISNUMBER(H731)),LOOKUP(H731,WKNrListe,Übersicht!I$11:I$26),)</f>
        <v>0</v>
      </c>
      <c r="AE731" s="216" t="str">
        <f t="shared" si="22"/>
        <v/>
      </c>
      <c r="AF731" s="206" t="str">
        <f>IF(OR(ISBLANK(F731),
AND(
ISBLANK(E731),
NOT(ISNUMBER(E731))
)),
"",
IF(
E731&lt;=Schwierigkeitsstufen!J$3,
Schwierigkeitsstufen!K$3,
Schwierigkeitsstufen!K$2
))</f>
        <v/>
      </c>
    </row>
    <row r="732" spans="1:32" s="50" customFormat="1" ht="15" x14ac:dyDescent="0.2">
      <c r="A732" s="46"/>
      <c r="B732" s="46"/>
      <c r="C732" s="48"/>
      <c r="D732" s="48"/>
      <c r="E732" s="47"/>
      <c r="F732" s="48"/>
      <c r="G732" s="48"/>
      <c r="H732" s="170" t="str">
        <f>IF(ISBLANK(G732)," ",IF(LOOKUP(G732,MannschaftsNrListe,Mannschaften!B$4:B$53)&lt;&gt;0,LOOKUP(G732,MannschaftsNrListe,Mannschaften!B$4:B$53),""))</f>
        <v xml:space="preserve"> </v>
      </c>
      <c r="I732" s="48"/>
      <c r="J732" s="48"/>
      <c r="K732" s="48"/>
      <c r="L732" s="48"/>
      <c r="M732" s="48"/>
      <c r="N732" s="48"/>
      <c r="O732" s="48"/>
      <c r="P732" s="48"/>
      <c r="Q732" s="48"/>
      <c r="R732" s="48"/>
      <c r="S732" s="48"/>
      <c r="T732" s="48"/>
      <c r="U732" s="48"/>
      <c r="V732" s="48"/>
      <c r="W732" s="48"/>
      <c r="X732" s="48"/>
      <c r="Y732" s="48"/>
      <c r="Z732" s="48"/>
      <c r="AA732" s="49"/>
      <c r="AB732" s="142">
        <f t="shared" si="23"/>
        <v>0</v>
      </c>
      <c r="AC732" s="142">
        <f>IF(NOT(ISBLANK(F732)),LOOKUP(F732,EWKNrListe,Übersicht!D$11:D$26),0)</f>
        <v>0</v>
      </c>
      <c r="AD732" s="142">
        <f>IF(AND(NOT(ISBLANK(G732)),ISNUMBER(H732)),LOOKUP(H732,WKNrListe,Übersicht!I$11:I$26),)</f>
        <v>0</v>
      </c>
      <c r="AE732" s="216" t="str">
        <f t="shared" si="22"/>
        <v/>
      </c>
      <c r="AF732" s="206" t="str">
        <f>IF(OR(ISBLANK(F732),
AND(
ISBLANK(E732),
NOT(ISNUMBER(E732))
)),
"",
IF(
E732&lt;=Schwierigkeitsstufen!J$3,
Schwierigkeitsstufen!K$3,
Schwierigkeitsstufen!K$2
))</f>
        <v/>
      </c>
    </row>
    <row r="733" spans="1:32" s="50" customFormat="1" ht="15" x14ac:dyDescent="0.2">
      <c r="A733" s="46"/>
      <c r="B733" s="46"/>
      <c r="C733" s="48"/>
      <c r="D733" s="48"/>
      <c r="E733" s="47"/>
      <c r="F733" s="48"/>
      <c r="G733" s="48"/>
      <c r="H733" s="170" t="str">
        <f>IF(ISBLANK(G733)," ",IF(LOOKUP(G733,MannschaftsNrListe,Mannschaften!B$4:B$53)&lt;&gt;0,LOOKUP(G733,MannschaftsNrListe,Mannschaften!B$4:B$53),""))</f>
        <v xml:space="preserve"> </v>
      </c>
      <c r="I733" s="48"/>
      <c r="J733" s="48"/>
      <c r="K733" s="48"/>
      <c r="L733" s="48"/>
      <c r="M733" s="48"/>
      <c r="N733" s="48"/>
      <c r="O733" s="48"/>
      <c r="P733" s="48"/>
      <c r="Q733" s="48"/>
      <c r="R733" s="48"/>
      <c r="S733" s="48"/>
      <c r="T733" s="48"/>
      <c r="U733" s="48"/>
      <c r="V733" s="48"/>
      <c r="W733" s="48"/>
      <c r="X733" s="48"/>
      <c r="Y733" s="48"/>
      <c r="Z733" s="48"/>
      <c r="AA733" s="49"/>
      <c r="AB733" s="142">
        <f t="shared" si="23"/>
        <v>0</v>
      </c>
      <c r="AC733" s="142">
        <f>IF(NOT(ISBLANK(F733)),LOOKUP(F733,EWKNrListe,Übersicht!D$11:D$26),0)</f>
        <v>0</v>
      </c>
      <c r="AD733" s="142">
        <f>IF(AND(NOT(ISBLANK(G733)),ISNUMBER(H733)),LOOKUP(H733,WKNrListe,Übersicht!I$11:I$26),)</f>
        <v>0</v>
      </c>
      <c r="AE733" s="216" t="str">
        <f t="shared" si="22"/>
        <v/>
      </c>
      <c r="AF733" s="206" t="str">
        <f>IF(OR(ISBLANK(F733),
AND(
ISBLANK(E733),
NOT(ISNUMBER(E733))
)),
"",
IF(
E733&lt;=Schwierigkeitsstufen!J$3,
Schwierigkeitsstufen!K$3,
Schwierigkeitsstufen!K$2
))</f>
        <v/>
      </c>
    </row>
    <row r="734" spans="1:32" s="50" customFormat="1" ht="15" x14ac:dyDescent="0.2">
      <c r="A734" s="46"/>
      <c r="B734" s="46"/>
      <c r="C734" s="48"/>
      <c r="D734" s="48"/>
      <c r="E734" s="47"/>
      <c r="F734" s="48"/>
      <c r="G734" s="48"/>
      <c r="H734" s="170" t="str">
        <f>IF(ISBLANK(G734)," ",IF(LOOKUP(G734,MannschaftsNrListe,Mannschaften!B$4:B$53)&lt;&gt;0,LOOKUP(G734,MannschaftsNrListe,Mannschaften!B$4:B$53),""))</f>
        <v xml:space="preserve"> </v>
      </c>
      <c r="I734" s="48"/>
      <c r="J734" s="48"/>
      <c r="K734" s="48"/>
      <c r="L734" s="48"/>
      <c r="M734" s="48"/>
      <c r="N734" s="48"/>
      <c r="O734" s="48"/>
      <c r="P734" s="48"/>
      <c r="Q734" s="48"/>
      <c r="R734" s="48"/>
      <c r="S734" s="48"/>
      <c r="T734" s="48"/>
      <c r="U734" s="48"/>
      <c r="V734" s="48"/>
      <c r="W734" s="48"/>
      <c r="X734" s="48"/>
      <c r="Y734" s="48"/>
      <c r="Z734" s="48"/>
      <c r="AA734" s="49"/>
      <c r="AB734" s="142">
        <f t="shared" si="23"/>
        <v>0</v>
      </c>
      <c r="AC734" s="142">
        <f>IF(NOT(ISBLANK(F734)),LOOKUP(F734,EWKNrListe,Übersicht!D$11:D$26),0)</f>
        <v>0</v>
      </c>
      <c r="AD734" s="142">
        <f>IF(AND(NOT(ISBLANK(G734)),ISNUMBER(H734)),LOOKUP(H734,WKNrListe,Übersicht!I$11:I$26),)</f>
        <v>0</v>
      </c>
      <c r="AE734" s="216" t="str">
        <f t="shared" si="22"/>
        <v/>
      </c>
      <c r="AF734" s="206" t="str">
        <f>IF(OR(ISBLANK(F734),
AND(
ISBLANK(E734),
NOT(ISNUMBER(E734))
)),
"",
IF(
E734&lt;=Schwierigkeitsstufen!J$3,
Schwierigkeitsstufen!K$3,
Schwierigkeitsstufen!K$2
))</f>
        <v/>
      </c>
    </row>
    <row r="735" spans="1:32" s="50" customFormat="1" ht="15" x14ac:dyDescent="0.2">
      <c r="A735" s="46"/>
      <c r="B735" s="46"/>
      <c r="C735" s="48"/>
      <c r="D735" s="48"/>
      <c r="E735" s="47"/>
      <c r="F735" s="48"/>
      <c r="G735" s="48"/>
      <c r="H735" s="170" t="str">
        <f>IF(ISBLANK(G735)," ",IF(LOOKUP(G735,MannschaftsNrListe,Mannschaften!B$4:B$53)&lt;&gt;0,LOOKUP(G735,MannschaftsNrListe,Mannschaften!B$4:B$53),""))</f>
        <v xml:space="preserve"> </v>
      </c>
      <c r="I735" s="48"/>
      <c r="J735" s="48"/>
      <c r="K735" s="48"/>
      <c r="L735" s="48"/>
      <c r="M735" s="48"/>
      <c r="N735" s="48"/>
      <c r="O735" s="48"/>
      <c r="P735" s="48"/>
      <c r="Q735" s="48"/>
      <c r="R735" s="48"/>
      <c r="S735" s="48"/>
      <c r="T735" s="48"/>
      <c r="U735" s="48"/>
      <c r="V735" s="48"/>
      <c r="W735" s="48"/>
      <c r="X735" s="48"/>
      <c r="Y735" s="48"/>
      <c r="Z735" s="48"/>
      <c r="AA735" s="49"/>
      <c r="AB735" s="142">
        <f t="shared" si="23"/>
        <v>0</v>
      </c>
      <c r="AC735" s="142">
        <f>IF(NOT(ISBLANK(F735)),LOOKUP(F735,EWKNrListe,Übersicht!D$11:D$26),0)</f>
        <v>0</v>
      </c>
      <c r="AD735" s="142">
        <f>IF(AND(NOT(ISBLANK(G735)),ISNUMBER(H735)),LOOKUP(H735,WKNrListe,Übersicht!I$11:I$26),)</f>
        <v>0</v>
      </c>
      <c r="AE735" s="216" t="str">
        <f t="shared" si="22"/>
        <v/>
      </c>
      <c r="AF735" s="206" t="str">
        <f>IF(OR(ISBLANK(F735),
AND(
ISBLANK(E735),
NOT(ISNUMBER(E735))
)),
"",
IF(
E735&lt;=Schwierigkeitsstufen!J$3,
Schwierigkeitsstufen!K$3,
Schwierigkeitsstufen!K$2
))</f>
        <v/>
      </c>
    </row>
    <row r="736" spans="1:32" s="50" customFormat="1" ht="15" x14ac:dyDescent="0.2">
      <c r="A736" s="46"/>
      <c r="B736" s="46"/>
      <c r="C736" s="48"/>
      <c r="D736" s="48"/>
      <c r="E736" s="47"/>
      <c r="F736" s="48"/>
      <c r="G736" s="48"/>
      <c r="H736" s="170" t="str">
        <f>IF(ISBLANK(G736)," ",IF(LOOKUP(G736,MannschaftsNrListe,Mannschaften!B$4:B$53)&lt;&gt;0,LOOKUP(G736,MannschaftsNrListe,Mannschaften!B$4:B$53),""))</f>
        <v xml:space="preserve"> </v>
      </c>
      <c r="I736" s="48"/>
      <c r="J736" s="48"/>
      <c r="K736" s="48"/>
      <c r="L736" s="48"/>
      <c r="M736" s="48"/>
      <c r="N736" s="48"/>
      <c r="O736" s="48"/>
      <c r="P736" s="48"/>
      <c r="Q736" s="48"/>
      <c r="R736" s="48"/>
      <c r="S736" s="48"/>
      <c r="T736" s="48"/>
      <c r="U736" s="48"/>
      <c r="V736" s="48"/>
      <c r="W736" s="48"/>
      <c r="X736" s="48"/>
      <c r="Y736" s="48"/>
      <c r="Z736" s="48"/>
      <c r="AA736" s="49"/>
      <c r="AB736" s="142">
        <f t="shared" si="23"/>
        <v>0</v>
      </c>
      <c r="AC736" s="142">
        <f>IF(NOT(ISBLANK(F736)),LOOKUP(F736,EWKNrListe,Übersicht!D$11:D$26),0)</f>
        <v>0</v>
      </c>
      <c r="AD736" s="142">
        <f>IF(AND(NOT(ISBLANK(G736)),ISNUMBER(H736)),LOOKUP(H736,WKNrListe,Übersicht!I$11:I$26),)</f>
        <v>0</v>
      </c>
      <c r="AE736" s="216" t="str">
        <f t="shared" si="22"/>
        <v/>
      </c>
      <c r="AF736" s="206" t="str">
        <f>IF(OR(ISBLANK(F736),
AND(
ISBLANK(E736),
NOT(ISNUMBER(E736))
)),
"",
IF(
E736&lt;=Schwierigkeitsstufen!J$3,
Schwierigkeitsstufen!K$3,
Schwierigkeitsstufen!K$2
))</f>
        <v/>
      </c>
    </row>
    <row r="737" spans="1:32" s="50" customFormat="1" ht="15" x14ac:dyDescent="0.2">
      <c r="A737" s="46"/>
      <c r="B737" s="46"/>
      <c r="C737" s="48"/>
      <c r="D737" s="48"/>
      <c r="E737" s="47"/>
      <c r="F737" s="48"/>
      <c r="G737" s="48"/>
      <c r="H737" s="170" t="str">
        <f>IF(ISBLANK(G737)," ",IF(LOOKUP(G737,MannschaftsNrListe,Mannschaften!B$4:B$53)&lt;&gt;0,LOOKUP(G737,MannschaftsNrListe,Mannschaften!B$4:B$53),""))</f>
        <v xml:space="preserve"> </v>
      </c>
      <c r="I737" s="48"/>
      <c r="J737" s="48"/>
      <c r="K737" s="48"/>
      <c r="L737" s="48"/>
      <c r="M737" s="48"/>
      <c r="N737" s="48"/>
      <c r="O737" s="48"/>
      <c r="P737" s="48"/>
      <c r="Q737" s="48"/>
      <c r="R737" s="48"/>
      <c r="S737" s="48"/>
      <c r="T737" s="48"/>
      <c r="U737" s="48"/>
      <c r="V737" s="48"/>
      <c r="W737" s="48"/>
      <c r="X737" s="48"/>
      <c r="Y737" s="48"/>
      <c r="Z737" s="48"/>
      <c r="AA737" s="49"/>
      <c r="AB737" s="142">
        <f t="shared" si="23"/>
        <v>0</v>
      </c>
      <c r="AC737" s="142">
        <f>IF(NOT(ISBLANK(F737)),LOOKUP(F737,EWKNrListe,Übersicht!D$11:D$26),0)</f>
        <v>0</v>
      </c>
      <c r="AD737" s="142">
        <f>IF(AND(NOT(ISBLANK(G737)),ISNUMBER(H737)),LOOKUP(H737,WKNrListe,Übersicht!I$11:I$26),)</f>
        <v>0</v>
      </c>
      <c r="AE737" s="216" t="str">
        <f t="shared" si="22"/>
        <v/>
      </c>
      <c r="AF737" s="206" t="str">
        <f>IF(OR(ISBLANK(F737),
AND(
ISBLANK(E737),
NOT(ISNUMBER(E737))
)),
"",
IF(
E737&lt;=Schwierigkeitsstufen!J$3,
Schwierigkeitsstufen!K$3,
Schwierigkeitsstufen!K$2
))</f>
        <v/>
      </c>
    </row>
    <row r="738" spans="1:32" s="50" customFormat="1" ht="15" x14ac:dyDescent="0.2">
      <c r="A738" s="46"/>
      <c r="B738" s="46"/>
      <c r="C738" s="48"/>
      <c r="D738" s="48"/>
      <c r="E738" s="47"/>
      <c r="F738" s="48"/>
      <c r="G738" s="48"/>
      <c r="H738" s="170" t="str">
        <f>IF(ISBLANK(G738)," ",IF(LOOKUP(G738,MannschaftsNrListe,Mannschaften!B$4:B$53)&lt;&gt;0,LOOKUP(G738,MannschaftsNrListe,Mannschaften!B$4:B$53),""))</f>
        <v xml:space="preserve"> </v>
      </c>
      <c r="I738" s="48"/>
      <c r="J738" s="48"/>
      <c r="K738" s="48"/>
      <c r="L738" s="48"/>
      <c r="M738" s="48"/>
      <c r="N738" s="48"/>
      <c r="O738" s="48"/>
      <c r="P738" s="48"/>
      <c r="Q738" s="48"/>
      <c r="R738" s="48"/>
      <c r="S738" s="48"/>
      <c r="T738" s="48"/>
      <c r="U738" s="48"/>
      <c r="V738" s="48"/>
      <c r="W738" s="48"/>
      <c r="X738" s="48"/>
      <c r="Y738" s="48"/>
      <c r="Z738" s="48"/>
      <c r="AA738" s="49"/>
      <c r="AB738" s="142">
        <f t="shared" si="23"/>
        <v>0</v>
      </c>
      <c r="AC738" s="142">
        <f>IF(NOT(ISBLANK(F738)),LOOKUP(F738,EWKNrListe,Übersicht!D$11:D$26),0)</f>
        <v>0</v>
      </c>
      <c r="AD738" s="142">
        <f>IF(AND(NOT(ISBLANK(G738)),ISNUMBER(H738)),LOOKUP(H738,WKNrListe,Übersicht!I$11:I$26),)</f>
        <v>0</v>
      </c>
      <c r="AE738" s="216" t="str">
        <f t="shared" si="22"/>
        <v/>
      </c>
      <c r="AF738" s="206" t="str">
        <f>IF(OR(ISBLANK(F738),
AND(
ISBLANK(E738),
NOT(ISNUMBER(E738))
)),
"",
IF(
E738&lt;=Schwierigkeitsstufen!J$3,
Schwierigkeitsstufen!K$3,
Schwierigkeitsstufen!K$2
))</f>
        <v/>
      </c>
    </row>
    <row r="739" spans="1:32" s="50" customFormat="1" ht="15" x14ac:dyDescent="0.2">
      <c r="A739" s="46"/>
      <c r="B739" s="46"/>
      <c r="C739" s="48"/>
      <c r="D739" s="48"/>
      <c r="E739" s="47"/>
      <c r="F739" s="48"/>
      <c r="G739" s="48"/>
      <c r="H739" s="170" t="str">
        <f>IF(ISBLANK(G739)," ",IF(LOOKUP(G739,MannschaftsNrListe,Mannschaften!B$4:B$53)&lt;&gt;0,LOOKUP(G739,MannschaftsNrListe,Mannschaften!B$4:B$53),""))</f>
        <v xml:space="preserve"> </v>
      </c>
      <c r="I739" s="48"/>
      <c r="J739" s="48"/>
      <c r="K739" s="48"/>
      <c r="L739" s="48"/>
      <c r="M739" s="48"/>
      <c r="N739" s="48"/>
      <c r="O739" s="48"/>
      <c r="P739" s="48"/>
      <c r="Q739" s="48"/>
      <c r="R739" s="48"/>
      <c r="S739" s="48"/>
      <c r="T739" s="48"/>
      <c r="U739" s="48"/>
      <c r="V739" s="48"/>
      <c r="W739" s="48"/>
      <c r="X739" s="48"/>
      <c r="Y739" s="48"/>
      <c r="Z739" s="48"/>
      <c r="AA739" s="49"/>
      <c r="AB739" s="142">
        <f t="shared" si="23"/>
        <v>0</v>
      </c>
      <c r="AC739" s="142">
        <f>IF(NOT(ISBLANK(F739)),LOOKUP(F739,EWKNrListe,Übersicht!D$11:D$26),0)</f>
        <v>0</v>
      </c>
      <c r="AD739" s="142">
        <f>IF(AND(NOT(ISBLANK(G739)),ISNUMBER(H739)),LOOKUP(H739,WKNrListe,Übersicht!I$11:I$26),)</f>
        <v>0</v>
      </c>
      <c r="AE739" s="216" t="str">
        <f t="shared" si="22"/>
        <v/>
      </c>
      <c r="AF739" s="206" t="str">
        <f>IF(OR(ISBLANK(F739),
AND(
ISBLANK(E739),
NOT(ISNUMBER(E739))
)),
"",
IF(
E739&lt;=Schwierigkeitsstufen!J$3,
Schwierigkeitsstufen!K$3,
Schwierigkeitsstufen!K$2
))</f>
        <v/>
      </c>
    </row>
    <row r="740" spans="1:32" s="50" customFormat="1" ht="15" x14ac:dyDescent="0.2">
      <c r="A740" s="46"/>
      <c r="B740" s="46"/>
      <c r="C740" s="48"/>
      <c r="D740" s="48"/>
      <c r="E740" s="47"/>
      <c r="F740" s="48"/>
      <c r="G740" s="48"/>
      <c r="H740" s="170" t="str">
        <f>IF(ISBLANK(G740)," ",IF(LOOKUP(G740,MannschaftsNrListe,Mannschaften!B$4:B$53)&lt;&gt;0,LOOKUP(G740,MannschaftsNrListe,Mannschaften!B$4:B$53),""))</f>
        <v xml:space="preserve"> </v>
      </c>
      <c r="I740" s="48"/>
      <c r="J740" s="48"/>
      <c r="K740" s="48"/>
      <c r="L740" s="48"/>
      <c r="M740" s="48"/>
      <c r="N740" s="48"/>
      <c r="O740" s="48"/>
      <c r="P740" s="48"/>
      <c r="Q740" s="48"/>
      <c r="R740" s="48"/>
      <c r="S740" s="48"/>
      <c r="T740" s="48"/>
      <c r="U740" s="48"/>
      <c r="V740" s="48"/>
      <c r="W740" s="48"/>
      <c r="X740" s="48"/>
      <c r="Y740" s="48"/>
      <c r="Z740" s="48"/>
      <c r="AA740" s="49"/>
      <c r="AB740" s="142">
        <f t="shared" si="23"/>
        <v>0</v>
      </c>
      <c r="AC740" s="142">
        <f>IF(NOT(ISBLANK(F740)),LOOKUP(F740,EWKNrListe,Übersicht!D$11:D$26),0)</f>
        <v>0</v>
      </c>
      <c r="AD740" s="142">
        <f>IF(AND(NOT(ISBLANK(G740)),ISNUMBER(H740)),LOOKUP(H740,WKNrListe,Übersicht!I$11:I$26),)</f>
        <v>0</v>
      </c>
      <c r="AE740" s="216" t="str">
        <f t="shared" si="22"/>
        <v/>
      </c>
      <c r="AF740" s="206" t="str">
        <f>IF(OR(ISBLANK(F740),
AND(
ISBLANK(E740),
NOT(ISNUMBER(E740))
)),
"",
IF(
E740&lt;=Schwierigkeitsstufen!J$3,
Schwierigkeitsstufen!K$3,
Schwierigkeitsstufen!K$2
))</f>
        <v/>
      </c>
    </row>
    <row r="741" spans="1:32" s="50" customFormat="1" ht="15" x14ac:dyDescent="0.2">
      <c r="A741" s="46"/>
      <c r="B741" s="46"/>
      <c r="C741" s="48"/>
      <c r="D741" s="48"/>
      <c r="E741" s="47"/>
      <c r="F741" s="48"/>
      <c r="G741" s="48"/>
      <c r="H741" s="170" t="str">
        <f>IF(ISBLANK(G741)," ",IF(LOOKUP(G741,MannschaftsNrListe,Mannschaften!B$4:B$53)&lt;&gt;0,LOOKUP(G741,MannschaftsNrListe,Mannschaften!B$4:B$53),""))</f>
        <v xml:space="preserve"> </v>
      </c>
      <c r="I741" s="48"/>
      <c r="J741" s="48"/>
      <c r="K741" s="48"/>
      <c r="L741" s="48"/>
      <c r="M741" s="48"/>
      <c r="N741" s="48"/>
      <c r="O741" s="48"/>
      <c r="P741" s="48"/>
      <c r="Q741" s="48"/>
      <c r="R741" s="48"/>
      <c r="S741" s="48"/>
      <c r="T741" s="48"/>
      <c r="U741" s="48"/>
      <c r="V741" s="48"/>
      <c r="W741" s="48"/>
      <c r="X741" s="48"/>
      <c r="Y741" s="48"/>
      <c r="Z741" s="48"/>
      <c r="AA741" s="49"/>
      <c r="AB741" s="142">
        <f t="shared" si="23"/>
        <v>0</v>
      </c>
      <c r="AC741" s="142">
        <f>IF(NOT(ISBLANK(F741)),LOOKUP(F741,EWKNrListe,Übersicht!D$11:D$26),0)</f>
        <v>0</v>
      </c>
      <c r="AD741" s="142">
        <f>IF(AND(NOT(ISBLANK(G741)),ISNUMBER(H741)),LOOKUP(H741,WKNrListe,Übersicht!I$11:I$26),)</f>
        <v>0</v>
      </c>
      <c r="AE741" s="216" t="str">
        <f t="shared" si="22"/>
        <v/>
      </c>
      <c r="AF741" s="206" t="str">
        <f>IF(OR(ISBLANK(F741),
AND(
ISBLANK(E741),
NOT(ISNUMBER(E741))
)),
"",
IF(
E741&lt;=Schwierigkeitsstufen!J$3,
Schwierigkeitsstufen!K$3,
Schwierigkeitsstufen!K$2
))</f>
        <v/>
      </c>
    </row>
    <row r="742" spans="1:32" s="50" customFormat="1" ht="15" x14ac:dyDescent="0.2">
      <c r="A742" s="46"/>
      <c r="B742" s="46"/>
      <c r="C742" s="48"/>
      <c r="D742" s="48"/>
      <c r="E742" s="47"/>
      <c r="F742" s="48"/>
      <c r="G742" s="48"/>
      <c r="H742" s="170" t="str">
        <f>IF(ISBLANK(G742)," ",IF(LOOKUP(G742,MannschaftsNrListe,Mannschaften!B$4:B$53)&lt;&gt;0,LOOKUP(G742,MannschaftsNrListe,Mannschaften!B$4:B$53),""))</f>
        <v xml:space="preserve"> </v>
      </c>
      <c r="I742" s="48"/>
      <c r="J742" s="48"/>
      <c r="K742" s="48"/>
      <c r="L742" s="48"/>
      <c r="M742" s="48"/>
      <c r="N742" s="48"/>
      <c r="O742" s="48"/>
      <c r="P742" s="48"/>
      <c r="Q742" s="48"/>
      <c r="R742" s="48"/>
      <c r="S742" s="48"/>
      <c r="T742" s="48"/>
      <c r="U742" s="48"/>
      <c r="V742" s="48"/>
      <c r="W742" s="48"/>
      <c r="X742" s="48"/>
      <c r="Y742" s="48"/>
      <c r="Z742" s="48"/>
      <c r="AA742" s="49"/>
      <c r="AB742" s="142">
        <f t="shared" si="23"/>
        <v>0</v>
      </c>
      <c r="AC742" s="142">
        <f>IF(NOT(ISBLANK(F742)),LOOKUP(F742,EWKNrListe,Übersicht!D$11:D$26),0)</f>
        <v>0</v>
      </c>
      <c r="AD742" s="142">
        <f>IF(AND(NOT(ISBLANK(G742)),ISNUMBER(H742)),LOOKUP(H742,WKNrListe,Übersicht!I$11:I$26),)</f>
        <v>0</v>
      </c>
      <c r="AE742" s="216" t="str">
        <f t="shared" si="22"/>
        <v/>
      </c>
      <c r="AF742" s="206" t="str">
        <f>IF(OR(ISBLANK(F742),
AND(
ISBLANK(E742),
NOT(ISNUMBER(E742))
)),
"",
IF(
E742&lt;=Schwierigkeitsstufen!J$3,
Schwierigkeitsstufen!K$3,
Schwierigkeitsstufen!K$2
))</f>
        <v/>
      </c>
    </row>
    <row r="743" spans="1:32" s="50" customFormat="1" ht="15" x14ac:dyDescent="0.2">
      <c r="A743" s="46"/>
      <c r="B743" s="46"/>
      <c r="C743" s="48"/>
      <c r="D743" s="48"/>
      <c r="E743" s="47"/>
      <c r="F743" s="48"/>
      <c r="G743" s="48"/>
      <c r="H743" s="170" t="str">
        <f>IF(ISBLANK(G743)," ",IF(LOOKUP(G743,MannschaftsNrListe,Mannschaften!B$4:B$53)&lt;&gt;0,LOOKUP(G743,MannschaftsNrListe,Mannschaften!B$4:B$53),""))</f>
        <v xml:space="preserve"> </v>
      </c>
      <c r="I743" s="48"/>
      <c r="J743" s="48"/>
      <c r="K743" s="48"/>
      <c r="L743" s="48"/>
      <c r="M743" s="48"/>
      <c r="N743" s="48"/>
      <c r="O743" s="48"/>
      <c r="P743" s="48"/>
      <c r="Q743" s="48"/>
      <c r="R743" s="48"/>
      <c r="S743" s="48"/>
      <c r="T743" s="48"/>
      <c r="U743" s="48"/>
      <c r="V743" s="48"/>
      <c r="W743" s="48"/>
      <c r="X743" s="48"/>
      <c r="Y743" s="48"/>
      <c r="Z743" s="48"/>
      <c r="AA743" s="49"/>
      <c r="AB743" s="142">
        <f t="shared" si="23"/>
        <v>0</v>
      </c>
      <c r="AC743" s="142">
        <f>IF(NOT(ISBLANK(F743)),LOOKUP(F743,EWKNrListe,Übersicht!D$11:D$26),0)</f>
        <v>0</v>
      </c>
      <c r="AD743" s="142">
        <f>IF(AND(NOT(ISBLANK(G743)),ISNUMBER(H743)),LOOKUP(H743,WKNrListe,Übersicht!I$11:I$26),)</f>
        <v>0</v>
      </c>
      <c r="AE743" s="216" t="str">
        <f t="shared" si="22"/>
        <v/>
      </c>
      <c r="AF743" s="206" t="str">
        <f>IF(OR(ISBLANK(F743),
AND(
ISBLANK(E743),
NOT(ISNUMBER(E743))
)),
"",
IF(
E743&lt;=Schwierigkeitsstufen!J$3,
Schwierigkeitsstufen!K$3,
Schwierigkeitsstufen!K$2
))</f>
        <v/>
      </c>
    </row>
    <row r="744" spans="1:32" s="50" customFormat="1" ht="15" x14ac:dyDescent="0.2">
      <c r="A744" s="46"/>
      <c r="B744" s="46"/>
      <c r="C744" s="48"/>
      <c r="D744" s="48"/>
      <c r="E744" s="47"/>
      <c r="F744" s="48"/>
      <c r="G744" s="48"/>
      <c r="H744" s="170" t="str">
        <f>IF(ISBLANK(G744)," ",IF(LOOKUP(G744,MannschaftsNrListe,Mannschaften!B$4:B$53)&lt;&gt;0,LOOKUP(G744,MannschaftsNrListe,Mannschaften!B$4:B$53),""))</f>
        <v xml:space="preserve"> </v>
      </c>
      <c r="I744" s="48"/>
      <c r="J744" s="48"/>
      <c r="K744" s="48"/>
      <c r="L744" s="48"/>
      <c r="M744" s="48"/>
      <c r="N744" s="48"/>
      <c r="O744" s="48"/>
      <c r="P744" s="48"/>
      <c r="Q744" s="48"/>
      <c r="R744" s="48"/>
      <c r="S744" s="48"/>
      <c r="T744" s="48"/>
      <c r="U744" s="48"/>
      <c r="V744" s="48"/>
      <c r="W744" s="48"/>
      <c r="X744" s="48"/>
      <c r="Y744" s="48"/>
      <c r="Z744" s="48"/>
      <c r="AA744" s="49"/>
      <c r="AB744" s="142">
        <f t="shared" si="23"/>
        <v>0</v>
      </c>
      <c r="AC744" s="142">
        <f>IF(NOT(ISBLANK(F744)),LOOKUP(F744,EWKNrListe,Übersicht!D$11:D$26),0)</f>
        <v>0</v>
      </c>
      <c r="AD744" s="142">
        <f>IF(AND(NOT(ISBLANK(G744)),ISNUMBER(H744)),LOOKUP(H744,WKNrListe,Übersicht!I$11:I$26),)</f>
        <v>0</v>
      </c>
      <c r="AE744" s="216" t="str">
        <f t="shared" si="22"/>
        <v/>
      </c>
      <c r="AF744" s="206" t="str">
        <f>IF(OR(ISBLANK(F744),
AND(
ISBLANK(E744),
NOT(ISNUMBER(E744))
)),
"",
IF(
E744&lt;=Schwierigkeitsstufen!J$3,
Schwierigkeitsstufen!K$3,
Schwierigkeitsstufen!K$2
))</f>
        <v/>
      </c>
    </row>
    <row r="745" spans="1:32" s="50" customFormat="1" ht="15" x14ac:dyDescent="0.2">
      <c r="A745" s="46"/>
      <c r="B745" s="46"/>
      <c r="C745" s="48"/>
      <c r="D745" s="48"/>
      <c r="E745" s="47"/>
      <c r="F745" s="48"/>
      <c r="G745" s="48"/>
      <c r="H745" s="170" t="str">
        <f>IF(ISBLANK(G745)," ",IF(LOOKUP(G745,MannschaftsNrListe,Mannschaften!B$4:B$53)&lt;&gt;0,LOOKUP(G745,MannschaftsNrListe,Mannschaften!B$4:B$53),""))</f>
        <v xml:space="preserve"> </v>
      </c>
      <c r="I745" s="48"/>
      <c r="J745" s="48"/>
      <c r="K745" s="48"/>
      <c r="L745" s="48"/>
      <c r="M745" s="48"/>
      <c r="N745" s="48"/>
      <c r="O745" s="48"/>
      <c r="P745" s="48"/>
      <c r="Q745" s="48"/>
      <c r="R745" s="48"/>
      <c r="S745" s="48"/>
      <c r="T745" s="48"/>
      <c r="U745" s="48"/>
      <c r="V745" s="48"/>
      <c r="W745" s="48"/>
      <c r="X745" s="48"/>
      <c r="Y745" s="48"/>
      <c r="Z745" s="48"/>
      <c r="AA745" s="49"/>
      <c r="AB745" s="142">
        <f t="shared" si="23"/>
        <v>0</v>
      </c>
      <c r="AC745" s="142">
        <f>IF(NOT(ISBLANK(F745)),LOOKUP(F745,EWKNrListe,Übersicht!D$11:D$26),0)</f>
        <v>0</v>
      </c>
      <c r="AD745" s="142">
        <f>IF(AND(NOT(ISBLANK(G745)),ISNUMBER(H745)),LOOKUP(H745,WKNrListe,Übersicht!I$11:I$26),)</f>
        <v>0</v>
      </c>
      <c r="AE745" s="216" t="str">
        <f t="shared" si="22"/>
        <v/>
      </c>
      <c r="AF745" s="206" t="str">
        <f>IF(OR(ISBLANK(F745),
AND(
ISBLANK(E745),
NOT(ISNUMBER(E745))
)),
"",
IF(
E745&lt;=Schwierigkeitsstufen!J$3,
Schwierigkeitsstufen!K$3,
Schwierigkeitsstufen!K$2
))</f>
        <v/>
      </c>
    </row>
    <row r="746" spans="1:32" s="50" customFormat="1" ht="15" x14ac:dyDescent="0.2">
      <c r="A746" s="46"/>
      <c r="B746" s="46"/>
      <c r="C746" s="48"/>
      <c r="D746" s="48"/>
      <c r="E746" s="47"/>
      <c r="F746" s="48"/>
      <c r="G746" s="48"/>
      <c r="H746" s="170" t="str">
        <f>IF(ISBLANK(G746)," ",IF(LOOKUP(G746,MannschaftsNrListe,Mannschaften!B$4:B$53)&lt;&gt;0,LOOKUP(G746,MannschaftsNrListe,Mannschaften!B$4:B$53),""))</f>
        <v xml:space="preserve"> </v>
      </c>
      <c r="I746" s="48"/>
      <c r="J746" s="48"/>
      <c r="K746" s="48"/>
      <c r="L746" s="48"/>
      <c r="M746" s="48"/>
      <c r="N746" s="48"/>
      <c r="O746" s="48"/>
      <c r="P746" s="48"/>
      <c r="Q746" s="48"/>
      <c r="R746" s="48"/>
      <c r="S746" s="48"/>
      <c r="T746" s="48"/>
      <c r="U746" s="48"/>
      <c r="V746" s="48"/>
      <c r="W746" s="48"/>
      <c r="X746" s="48"/>
      <c r="Y746" s="48"/>
      <c r="Z746" s="48"/>
      <c r="AA746" s="49"/>
      <c r="AB746" s="142">
        <f t="shared" si="23"/>
        <v>0</v>
      </c>
      <c r="AC746" s="142">
        <f>IF(NOT(ISBLANK(F746)),LOOKUP(F746,EWKNrListe,Übersicht!D$11:D$26),0)</f>
        <v>0</v>
      </c>
      <c r="AD746" s="142">
        <f>IF(AND(NOT(ISBLANK(G746)),ISNUMBER(H746)),LOOKUP(H746,WKNrListe,Übersicht!I$11:I$26),)</f>
        <v>0</v>
      </c>
      <c r="AE746" s="216" t="str">
        <f t="shared" si="22"/>
        <v/>
      </c>
      <c r="AF746" s="206" t="str">
        <f>IF(OR(ISBLANK(F746),
AND(
ISBLANK(E746),
NOT(ISNUMBER(E746))
)),
"",
IF(
E746&lt;=Schwierigkeitsstufen!J$3,
Schwierigkeitsstufen!K$3,
Schwierigkeitsstufen!K$2
))</f>
        <v/>
      </c>
    </row>
    <row r="747" spans="1:32" s="50" customFormat="1" ht="15" x14ac:dyDescent="0.2">
      <c r="A747" s="46"/>
      <c r="B747" s="46"/>
      <c r="C747" s="48"/>
      <c r="D747" s="48"/>
      <c r="E747" s="47"/>
      <c r="F747" s="48"/>
      <c r="G747" s="48"/>
      <c r="H747" s="170" t="str">
        <f>IF(ISBLANK(G747)," ",IF(LOOKUP(G747,MannschaftsNrListe,Mannschaften!B$4:B$53)&lt;&gt;0,LOOKUP(G747,MannschaftsNrListe,Mannschaften!B$4:B$53),""))</f>
        <v xml:space="preserve"> </v>
      </c>
      <c r="I747" s="48"/>
      <c r="J747" s="48"/>
      <c r="K747" s="48"/>
      <c r="L747" s="48"/>
      <c r="M747" s="48"/>
      <c r="N747" s="48"/>
      <c r="O747" s="48"/>
      <c r="P747" s="48"/>
      <c r="Q747" s="48"/>
      <c r="R747" s="48"/>
      <c r="S747" s="48"/>
      <c r="T747" s="48"/>
      <c r="U747" s="48"/>
      <c r="V747" s="48"/>
      <c r="W747" s="48"/>
      <c r="X747" s="48"/>
      <c r="Y747" s="48"/>
      <c r="Z747" s="48"/>
      <c r="AA747" s="49"/>
      <c r="AB747" s="142">
        <f t="shared" si="23"/>
        <v>0</v>
      </c>
      <c r="AC747" s="142">
        <f>IF(NOT(ISBLANK(F747)),LOOKUP(F747,EWKNrListe,Übersicht!D$11:D$26),0)</f>
        <v>0</v>
      </c>
      <c r="AD747" s="142">
        <f>IF(AND(NOT(ISBLANK(G747)),ISNUMBER(H747)),LOOKUP(H747,WKNrListe,Übersicht!I$11:I$26),)</f>
        <v>0</v>
      </c>
      <c r="AE747" s="216" t="str">
        <f t="shared" si="22"/>
        <v/>
      </c>
      <c r="AF747" s="206" t="str">
        <f>IF(OR(ISBLANK(F747),
AND(
ISBLANK(E747),
NOT(ISNUMBER(E747))
)),
"",
IF(
E747&lt;=Schwierigkeitsstufen!J$3,
Schwierigkeitsstufen!K$3,
Schwierigkeitsstufen!K$2
))</f>
        <v/>
      </c>
    </row>
    <row r="748" spans="1:32" s="50" customFormat="1" ht="15" x14ac:dyDescent="0.2">
      <c r="A748" s="46"/>
      <c r="B748" s="46"/>
      <c r="C748" s="48"/>
      <c r="D748" s="48"/>
      <c r="E748" s="47"/>
      <c r="F748" s="48"/>
      <c r="G748" s="48"/>
      <c r="H748" s="170" t="str">
        <f>IF(ISBLANK(G748)," ",IF(LOOKUP(G748,MannschaftsNrListe,Mannschaften!B$4:B$53)&lt;&gt;0,LOOKUP(G748,MannschaftsNrListe,Mannschaften!B$4:B$53),""))</f>
        <v xml:space="preserve"> </v>
      </c>
      <c r="I748" s="48"/>
      <c r="J748" s="48"/>
      <c r="K748" s="48"/>
      <c r="L748" s="48"/>
      <c r="M748" s="48"/>
      <c r="N748" s="48"/>
      <c r="O748" s="48"/>
      <c r="P748" s="48"/>
      <c r="Q748" s="48"/>
      <c r="R748" s="48"/>
      <c r="S748" s="48"/>
      <c r="T748" s="48"/>
      <c r="U748" s="48"/>
      <c r="V748" s="48"/>
      <c r="W748" s="48"/>
      <c r="X748" s="48"/>
      <c r="Y748" s="48"/>
      <c r="Z748" s="48"/>
      <c r="AA748" s="49"/>
      <c r="AB748" s="142">
        <f t="shared" si="23"/>
        <v>0</v>
      </c>
      <c r="AC748" s="142">
        <f>IF(NOT(ISBLANK(F748)),LOOKUP(F748,EWKNrListe,Übersicht!D$11:D$26),0)</f>
        <v>0</v>
      </c>
      <c r="AD748" s="142">
        <f>IF(AND(NOT(ISBLANK(G748)),ISNUMBER(H748)),LOOKUP(H748,WKNrListe,Übersicht!I$11:I$26),)</f>
        <v>0</v>
      </c>
      <c r="AE748" s="216" t="str">
        <f t="shared" si="22"/>
        <v/>
      </c>
      <c r="AF748" s="206" t="str">
        <f>IF(OR(ISBLANK(F748),
AND(
ISBLANK(E748),
NOT(ISNUMBER(E748))
)),
"",
IF(
E748&lt;=Schwierigkeitsstufen!J$3,
Schwierigkeitsstufen!K$3,
Schwierigkeitsstufen!K$2
))</f>
        <v/>
      </c>
    </row>
    <row r="749" spans="1:32" s="50" customFormat="1" ht="15" x14ac:dyDescent="0.2">
      <c r="A749" s="46"/>
      <c r="B749" s="46"/>
      <c r="C749" s="48"/>
      <c r="D749" s="48"/>
      <c r="E749" s="47"/>
      <c r="F749" s="48"/>
      <c r="G749" s="48"/>
      <c r="H749" s="170" t="str">
        <f>IF(ISBLANK(G749)," ",IF(LOOKUP(G749,MannschaftsNrListe,Mannschaften!B$4:B$53)&lt;&gt;0,LOOKUP(G749,MannschaftsNrListe,Mannschaften!B$4:B$53),""))</f>
        <v xml:space="preserve"> </v>
      </c>
      <c r="I749" s="48"/>
      <c r="J749" s="48"/>
      <c r="K749" s="48"/>
      <c r="L749" s="48"/>
      <c r="M749" s="48"/>
      <c r="N749" s="48"/>
      <c r="O749" s="48"/>
      <c r="P749" s="48"/>
      <c r="Q749" s="48"/>
      <c r="R749" s="48"/>
      <c r="S749" s="48"/>
      <c r="T749" s="48"/>
      <c r="U749" s="48"/>
      <c r="V749" s="48"/>
      <c r="W749" s="48"/>
      <c r="X749" s="48"/>
      <c r="Y749" s="48"/>
      <c r="Z749" s="48"/>
      <c r="AA749" s="49"/>
      <c r="AB749" s="142">
        <f t="shared" si="23"/>
        <v>0</v>
      </c>
      <c r="AC749" s="142">
        <f>IF(NOT(ISBLANK(F749)),LOOKUP(F749,EWKNrListe,Übersicht!D$11:D$26),0)</f>
        <v>0</v>
      </c>
      <c r="AD749" s="142">
        <f>IF(AND(NOT(ISBLANK(G749)),ISNUMBER(H749)),LOOKUP(H749,WKNrListe,Übersicht!I$11:I$26),)</f>
        <v>0</v>
      </c>
      <c r="AE749" s="216" t="str">
        <f t="shared" si="22"/>
        <v/>
      </c>
      <c r="AF749" s="206" t="str">
        <f>IF(OR(ISBLANK(F749),
AND(
ISBLANK(E749),
NOT(ISNUMBER(E749))
)),
"",
IF(
E749&lt;=Schwierigkeitsstufen!J$3,
Schwierigkeitsstufen!K$3,
Schwierigkeitsstufen!K$2
))</f>
        <v/>
      </c>
    </row>
    <row r="750" spans="1:32" s="50" customFormat="1" ht="15" x14ac:dyDescent="0.2">
      <c r="A750" s="46"/>
      <c r="B750" s="46"/>
      <c r="C750" s="48"/>
      <c r="D750" s="48"/>
      <c r="E750" s="47"/>
      <c r="F750" s="48"/>
      <c r="G750" s="48"/>
      <c r="H750" s="170" t="str">
        <f>IF(ISBLANK(G750)," ",IF(LOOKUP(G750,MannschaftsNrListe,Mannschaften!B$4:B$53)&lt;&gt;0,LOOKUP(G750,MannschaftsNrListe,Mannschaften!B$4:B$53),""))</f>
        <v xml:space="preserve"> </v>
      </c>
      <c r="I750" s="48"/>
      <c r="J750" s="48"/>
      <c r="K750" s="48"/>
      <c r="L750" s="48"/>
      <c r="M750" s="48"/>
      <c r="N750" s="48"/>
      <c r="O750" s="48"/>
      <c r="P750" s="48"/>
      <c r="Q750" s="48"/>
      <c r="R750" s="48"/>
      <c r="S750" s="48"/>
      <c r="T750" s="48"/>
      <c r="U750" s="48"/>
      <c r="V750" s="48"/>
      <c r="W750" s="48"/>
      <c r="X750" s="48"/>
      <c r="Y750" s="48"/>
      <c r="Z750" s="48"/>
      <c r="AA750" s="49"/>
      <c r="AB750" s="142">
        <f t="shared" si="23"/>
        <v>0</v>
      </c>
      <c r="AC750" s="142">
        <f>IF(NOT(ISBLANK(F750)),LOOKUP(F750,EWKNrListe,Übersicht!D$11:D$26),0)</f>
        <v>0</v>
      </c>
      <c r="AD750" s="142">
        <f>IF(AND(NOT(ISBLANK(G750)),ISNUMBER(H750)),LOOKUP(H750,WKNrListe,Übersicht!I$11:I$26),)</f>
        <v>0</v>
      </c>
      <c r="AE750" s="216" t="str">
        <f t="shared" si="22"/>
        <v/>
      </c>
      <c r="AF750" s="206" t="str">
        <f>IF(OR(ISBLANK(F750),
AND(
ISBLANK(E750),
NOT(ISNUMBER(E750))
)),
"",
IF(
E750&lt;=Schwierigkeitsstufen!J$3,
Schwierigkeitsstufen!K$3,
Schwierigkeitsstufen!K$2
))</f>
        <v/>
      </c>
    </row>
    <row r="751" spans="1:32" s="50" customFormat="1" ht="15" x14ac:dyDescent="0.2">
      <c r="A751" s="46"/>
      <c r="B751" s="46"/>
      <c r="C751" s="48"/>
      <c r="D751" s="48"/>
      <c r="E751" s="47"/>
      <c r="F751" s="48"/>
      <c r="G751" s="48"/>
      <c r="H751" s="170" t="str">
        <f>IF(ISBLANK(G751)," ",IF(LOOKUP(G751,MannschaftsNrListe,Mannschaften!B$4:B$53)&lt;&gt;0,LOOKUP(G751,MannschaftsNrListe,Mannschaften!B$4:B$53),""))</f>
        <v xml:space="preserve"> </v>
      </c>
      <c r="I751" s="48"/>
      <c r="J751" s="48"/>
      <c r="K751" s="48"/>
      <c r="L751" s="48"/>
      <c r="M751" s="48"/>
      <c r="N751" s="48"/>
      <c r="O751" s="48"/>
      <c r="P751" s="48"/>
      <c r="Q751" s="48"/>
      <c r="R751" s="48"/>
      <c r="S751" s="48"/>
      <c r="T751" s="48"/>
      <c r="U751" s="48"/>
      <c r="V751" s="48"/>
      <c r="W751" s="48"/>
      <c r="X751" s="48"/>
      <c r="Y751" s="48"/>
      <c r="Z751" s="48"/>
      <c r="AA751" s="49"/>
      <c r="AB751" s="142">
        <f t="shared" si="23"/>
        <v>0</v>
      </c>
      <c r="AC751" s="142">
        <f>IF(NOT(ISBLANK(F751)),LOOKUP(F751,EWKNrListe,Übersicht!D$11:D$26),0)</f>
        <v>0</v>
      </c>
      <c r="AD751" s="142">
        <f>IF(AND(NOT(ISBLANK(G751)),ISNUMBER(H751)),LOOKUP(H751,WKNrListe,Übersicht!I$11:I$26),)</f>
        <v>0</v>
      </c>
      <c r="AE751" s="216" t="str">
        <f t="shared" si="22"/>
        <v/>
      </c>
      <c r="AF751" s="206" t="str">
        <f>IF(OR(ISBLANK(F751),
AND(
ISBLANK(E751),
NOT(ISNUMBER(E751))
)),
"",
IF(
E751&lt;=Schwierigkeitsstufen!J$3,
Schwierigkeitsstufen!K$3,
Schwierigkeitsstufen!K$2
))</f>
        <v/>
      </c>
    </row>
    <row r="752" spans="1:32" s="50" customFormat="1" ht="15" x14ac:dyDescent="0.2">
      <c r="A752" s="46"/>
      <c r="B752" s="46"/>
      <c r="C752" s="48"/>
      <c r="D752" s="48"/>
      <c r="E752" s="47"/>
      <c r="F752" s="48"/>
      <c r="G752" s="48"/>
      <c r="H752" s="170" t="str">
        <f>IF(ISBLANK(G752)," ",IF(LOOKUP(G752,MannschaftsNrListe,Mannschaften!B$4:B$53)&lt;&gt;0,LOOKUP(G752,MannschaftsNrListe,Mannschaften!B$4:B$53),""))</f>
        <v xml:space="preserve"> </v>
      </c>
      <c r="I752" s="48"/>
      <c r="J752" s="48"/>
      <c r="K752" s="48"/>
      <c r="L752" s="48"/>
      <c r="M752" s="48"/>
      <c r="N752" s="48"/>
      <c r="O752" s="48"/>
      <c r="P752" s="48"/>
      <c r="Q752" s="48"/>
      <c r="R752" s="48"/>
      <c r="S752" s="48"/>
      <c r="T752" s="48"/>
      <c r="U752" s="48"/>
      <c r="V752" s="48"/>
      <c r="W752" s="48"/>
      <c r="X752" s="48"/>
      <c r="Y752" s="48"/>
      <c r="Z752" s="48"/>
      <c r="AA752" s="49"/>
      <c r="AB752" s="142">
        <f t="shared" si="23"/>
        <v>0</v>
      </c>
      <c r="AC752" s="142">
        <f>IF(NOT(ISBLANK(F752)),LOOKUP(F752,EWKNrListe,Übersicht!D$11:D$26),0)</f>
        <v>0</v>
      </c>
      <c r="AD752" s="142">
        <f>IF(AND(NOT(ISBLANK(G752)),ISNUMBER(H752)),LOOKUP(H752,WKNrListe,Übersicht!I$11:I$26),)</f>
        <v>0</v>
      </c>
      <c r="AE752" s="216" t="str">
        <f t="shared" si="22"/>
        <v/>
      </c>
      <c r="AF752" s="206" t="str">
        <f>IF(OR(ISBLANK(F752),
AND(
ISBLANK(E752),
NOT(ISNUMBER(E752))
)),
"",
IF(
E752&lt;=Schwierigkeitsstufen!J$3,
Schwierigkeitsstufen!K$3,
Schwierigkeitsstufen!K$2
))</f>
        <v/>
      </c>
    </row>
    <row r="753" spans="1:32" s="50" customFormat="1" ht="15" x14ac:dyDescent="0.2">
      <c r="A753" s="46"/>
      <c r="B753" s="46"/>
      <c r="C753" s="48"/>
      <c r="D753" s="48"/>
      <c r="E753" s="47"/>
      <c r="F753" s="48"/>
      <c r="G753" s="48"/>
      <c r="H753" s="170" t="str">
        <f>IF(ISBLANK(G753)," ",IF(LOOKUP(G753,MannschaftsNrListe,Mannschaften!B$4:B$53)&lt;&gt;0,LOOKUP(G753,MannschaftsNrListe,Mannschaften!B$4:B$53),""))</f>
        <v xml:space="preserve"> </v>
      </c>
      <c r="I753" s="48"/>
      <c r="J753" s="48"/>
      <c r="K753" s="48"/>
      <c r="L753" s="48"/>
      <c r="M753" s="48"/>
      <c r="N753" s="48"/>
      <c r="O753" s="48"/>
      <c r="P753" s="48"/>
      <c r="Q753" s="48"/>
      <c r="R753" s="48"/>
      <c r="S753" s="48"/>
      <c r="T753" s="48"/>
      <c r="U753" s="48"/>
      <c r="V753" s="48"/>
      <c r="W753" s="48"/>
      <c r="X753" s="48"/>
      <c r="Y753" s="48"/>
      <c r="Z753" s="48"/>
      <c r="AA753" s="49"/>
      <c r="AB753" s="142">
        <f t="shared" si="23"/>
        <v>0</v>
      </c>
      <c r="AC753" s="142">
        <f>IF(NOT(ISBLANK(F753)),LOOKUP(F753,EWKNrListe,Übersicht!D$11:D$26),0)</f>
        <v>0</v>
      </c>
      <c r="AD753" s="142">
        <f>IF(AND(NOT(ISBLANK(G753)),ISNUMBER(H753)),LOOKUP(H753,WKNrListe,Übersicht!I$11:I$26),)</f>
        <v>0</v>
      </c>
      <c r="AE753" s="216" t="str">
        <f t="shared" si="22"/>
        <v/>
      </c>
      <c r="AF753" s="206" t="str">
        <f>IF(OR(ISBLANK(F753),
AND(
ISBLANK(E753),
NOT(ISNUMBER(E753))
)),
"",
IF(
E753&lt;=Schwierigkeitsstufen!J$3,
Schwierigkeitsstufen!K$3,
Schwierigkeitsstufen!K$2
))</f>
        <v/>
      </c>
    </row>
    <row r="754" spans="1:32" s="50" customFormat="1" ht="15" x14ac:dyDescent="0.2">
      <c r="A754" s="46"/>
      <c r="B754" s="46"/>
      <c r="C754" s="48"/>
      <c r="D754" s="48"/>
      <c r="E754" s="47"/>
      <c r="F754" s="48"/>
      <c r="G754" s="48"/>
      <c r="H754" s="170" t="str">
        <f>IF(ISBLANK(G754)," ",IF(LOOKUP(G754,MannschaftsNrListe,Mannschaften!B$4:B$53)&lt;&gt;0,LOOKUP(G754,MannschaftsNrListe,Mannschaften!B$4:B$53),""))</f>
        <v xml:space="preserve"> </v>
      </c>
      <c r="I754" s="48"/>
      <c r="J754" s="48"/>
      <c r="K754" s="48"/>
      <c r="L754" s="48"/>
      <c r="M754" s="48"/>
      <c r="N754" s="48"/>
      <c r="O754" s="48"/>
      <c r="P754" s="48"/>
      <c r="Q754" s="48"/>
      <c r="R754" s="48"/>
      <c r="S754" s="48"/>
      <c r="T754" s="48"/>
      <c r="U754" s="48"/>
      <c r="V754" s="48"/>
      <c r="W754" s="48"/>
      <c r="X754" s="48"/>
      <c r="Y754" s="48"/>
      <c r="Z754" s="48"/>
      <c r="AA754" s="49"/>
      <c r="AB754" s="142">
        <f t="shared" si="23"/>
        <v>0</v>
      </c>
      <c r="AC754" s="142">
        <f>IF(NOT(ISBLANK(F754)),LOOKUP(F754,EWKNrListe,Übersicht!D$11:D$26),0)</f>
        <v>0</v>
      </c>
      <c r="AD754" s="142">
        <f>IF(AND(NOT(ISBLANK(G754)),ISNUMBER(H754)),LOOKUP(H754,WKNrListe,Übersicht!I$11:I$26),)</f>
        <v>0</v>
      </c>
      <c r="AE754" s="216" t="str">
        <f t="shared" si="22"/>
        <v/>
      </c>
      <c r="AF754" s="206" t="str">
        <f>IF(OR(ISBLANK(F754),
AND(
ISBLANK(E754),
NOT(ISNUMBER(E754))
)),
"",
IF(
E754&lt;=Schwierigkeitsstufen!J$3,
Schwierigkeitsstufen!K$3,
Schwierigkeitsstufen!K$2
))</f>
        <v/>
      </c>
    </row>
    <row r="755" spans="1:32" s="50" customFormat="1" ht="15" x14ac:dyDescent="0.2">
      <c r="A755" s="46"/>
      <c r="B755" s="46"/>
      <c r="C755" s="48"/>
      <c r="D755" s="48"/>
      <c r="E755" s="47"/>
      <c r="F755" s="48"/>
      <c r="G755" s="48"/>
      <c r="H755" s="170" t="str">
        <f>IF(ISBLANK(G755)," ",IF(LOOKUP(G755,MannschaftsNrListe,Mannschaften!B$4:B$53)&lt;&gt;0,LOOKUP(G755,MannschaftsNrListe,Mannschaften!B$4:B$53),""))</f>
        <v xml:space="preserve"> </v>
      </c>
      <c r="I755" s="48"/>
      <c r="J755" s="48"/>
      <c r="K755" s="48"/>
      <c r="L755" s="48"/>
      <c r="M755" s="48"/>
      <c r="N755" s="48"/>
      <c r="O755" s="48"/>
      <c r="P755" s="48"/>
      <c r="Q755" s="48"/>
      <c r="R755" s="48"/>
      <c r="S755" s="48"/>
      <c r="T755" s="48"/>
      <c r="U755" s="48"/>
      <c r="V755" s="48"/>
      <c r="W755" s="48"/>
      <c r="X755" s="48"/>
      <c r="Y755" s="48"/>
      <c r="Z755" s="48"/>
      <c r="AA755" s="49"/>
      <c r="AB755" s="142">
        <f t="shared" si="23"/>
        <v>0</v>
      </c>
      <c r="AC755" s="142">
        <f>IF(NOT(ISBLANK(F755)),LOOKUP(F755,EWKNrListe,Übersicht!D$11:D$26),0)</f>
        <v>0</v>
      </c>
      <c r="AD755" s="142">
        <f>IF(AND(NOT(ISBLANK(G755)),ISNUMBER(H755)),LOOKUP(H755,WKNrListe,Übersicht!I$11:I$26),)</f>
        <v>0</v>
      </c>
      <c r="AE755" s="216" t="str">
        <f t="shared" si="22"/>
        <v/>
      </c>
      <c r="AF755" s="206" t="str">
        <f>IF(OR(ISBLANK(F755),
AND(
ISBLANK(E755),
NOT(ISNUMBER(E755))
)),
"",
IF(
E755&lt;=Schwierigkeitsstufen!J$3,
Schwierigkeitsstufen!K$3,
Schwierigkeitsstufen!K$2
))</f>
        <v/>
      </c>
    </row>
    <row r="756" spans="1:32" s="50" customFormat="1" ht="15" x14ac:dyDescent="0.2">
      <c r="A756" s="46"/>
      <c r="B756" s="46"/>
      <c r="C756" s="48"/>
      <c r="D756" s="48"/>
      <c r="E756" s="47"/>
      <c r="F756" s="48"/>
      <c r="G756" s="48"/>
      <c r="H756" s="170" t="str">
        <f>IF(ISBLANK(G756)," ",IF(LOOKUP(G756,MannschaftsNrListe,Mannschaften!B$4:B$53)&lt;&gt;0,LOOKUP(G756,MannschaftsNrListe,Mannschaften!B$4:B$53),""))</f>
        <v xml:space="preserve"> </v>
      </c>
      <c r="I756" s="48"/>
      <c r="J756" s="48"/>
      <c r="K756" s="48"/>
      <c r="L756" s="48"/>
      <c r="M756" s="48"/>
      <c r="N756" s="48"/>
      <c r="O756" s="48"/>
      <c r="P756" s="48"/>
      <c r="Q756" s="48"/>
      <c r="R756" s="48"/>
      <c r="S756" s="48"/>
      <c r="T756" s="48"/>
      <c r="U756" s="48"/>
      <c r="V756" s="48"/>
      <c r="W756" s="48"/>
      <c r="X756" s="48"/>
      <c r="Y756" s="48"/>
      <c r="Z756" s="48"/>
      <c r="AA756" s="49"/>
      <c r="AB756" s="142">
        <f t="shared" si="23"/>
        <v>0</v>
      </c>
      <c r="AC756" s="142">
        <f>IF(NOT(ISBLANK(F756)),LOOKUP(F756,EWKNrListe,Übersicht!D$11:D$26),0)</f>
        <v>0</v>
      </c>
      <c r="AD756" s="142">
        <f>IF(AND(NOT(ISBLANK(G756)),ISNUMBER(H756)),LOOKUP(H756,WKNrListe,Übersicht!I$11:I$26),)</f>
        <v>0</v>
      </c>
      <c r="AE756" s="216" t="str">
        <f t="shared" si="22"/>
        <v/>
      </c>
      <c r="AF756" s="206" t="str">
        <f>IF(OR(ISBLANK(F756),
AND(
ISBLANK(E756),
NOT(ISNUMBER(E756))
)),
"",
IF(
E756&lt;=Schwierigkeitsstufen!J$3,
Schwierigkeitsstufen!K$3,
Schwierigkeitsstufen!K$2
))</f>
        <v/>
      </c>
    </row>
    <row r="757" spans="1:32" s="50" customFormat="1" ht="15" x14ac:dyDescent="0.2">
      <c r="A757" s="46"/>
      <c r="B757" s="46"/>
      <c r="C757" s="48"/>
      <c r="D757" s="48"/>
      <c r="E757" s="47"/>
      <c r="F757" s="48"/>
      <c r="G757" s="48"/>
      <c r="H757" s="170" t="str">
        <f>IF(ISBLANK(G757)," ",IF(LOOKUP(G757,MannschaftsNrListe,Mannschaften!B$4:B$53)&lt;&gt;0,LOOKUP(G757,MannschaftsNrListe,Mannschaften!B$4:B$53),""))</f>
        <v xml:space="preserve"> </v>
      </c>
      <c r="I757" s="48"/>
      <c r="J757" s="48"/>
      <c r="K757" s="48"/>
      <c r="L757" s="48"/>
      <c r="M757" s="48"/>
      <c r="N757" s="48"/>
      <c r="O757" s="48"/>
      <c r="P757" s="48"/>
      <c r="Q757" s="48"/>
      <c r="R757" s="48"/>
      <c r="S757" s="48"/>
      <c r="T757" s="48"/>
      <c r="U757" s="48"/>
      <c r="V757" s="48"/>
      <c r="W757" s="48"/>
      <c r="X757" s="48"/>
      <c r="Y757" s="48"/>
      <c r="Z757" s="48"/>
      <c r="AA757" s="49"/>
      <c r="AB757" s="142">
        <f t="shared" si="23"/>
        <v>0</v>
      </c>
      <c r="AC757" s="142">
        <f>IF(NOT(ISBLANK(F757)),LOOKUP(F757,EWKNrListe,Übersicht!D$11:D$26),0)</f>
        <v>0</v>
      </c>
      <c r="AD757" s="142">
        <f>IF(AND(NOT(ISBLANK(G757)),ISNUMBER(H757)),LOOKUP(H757,WKNrListe,Übersicht!I$11:I$26),)</f>
        <v>0</v>
      </c>
      <c r="AE757" s="216" t="str">
        <f t="shared" si="22"/>
        <v/>
      </c>
      <c r="AF757" s="206" t="str">
        <f>IF(OR(ISBLANK(F757),
AND(
ISBLANK(E757),
NOT(ISNUMBER(E757))
)),
"",
IF(
E757&lt;=Schwierigkeitsstufen!J$3,
Schwierigkeitsstufen!K$3,
Schwierigkeitsstufen!K$2
))</f>
        <v/>
      </c>
    </row>
    <row r="758" spans="1:32" s="50" customFormat="1" ht="15" x14ac:dyDescent="0.2">
      <c r="A758" s="46"/>
      <c r="B758" s="46"/>
      <c r="C758" s="48"/>
      <c r="D758" s="48"/>
      <c r="E758" s="47"/>
      <c r="F758" s="48"/>
      <c r="G758" s="48"/>
      <c r="H758" s="170" t="str">
        <f>IF(ISBLANK(G758)," ",IF(LOOKUP(G758,MannschaftsNrListe,Mannschaften!B$4:B$53)&lt;&gt;0,LOOKUP(G758,MannschaftsNrListe,Mannschaften!B$4:B$53),""))</f>
        <v xml:space="preserve"> </v>
      </c>
      <c r="I758" s="48"/>
      <c r="J758" s="48"/>
      <c r="K758" s="48"/>
      <c r="L758" s="48"/>
      <c r="M758" s="48"/>
      <c r="N758" s="48"/>
      <c r="O758" s="48"/>
      <c r="P758" s="48"/>
      <c r="Q758" s="48"/>
      <c r="R758" s="48"/>
      <c r="S758" s="48"/>
      <c r="T758" s="48"/>
      <c r="U758" s="48"/>
      <c r="V758" s="48"/>
      <c r="W758" s="48"/>
      <c r="X758" s="48"/>
      <c r="Y758" s="48"/>
      <c r="Z758" s="48"/>
      <c r="AA758" s="49"/>
      <c r="AB758" s="142">
        <f t="shared" si="23"/>
        <v>0</v>
      </c>
      <c r="AC758" s="142">
        <f>IF(NOT(ISBLANK(F758)),LOOKUP(F758,EWKNrListe,Übersicht!D$11:D$26),0)</f>
        <v>0</v>
      </c>
      <c r="AD758" s="142">
        <f>IF(AND(NOT(ISBLANK(G758)),ISNUMBER(H758)),LOOKUP(H758,WKNrListe,Übersicht!I$11:I$26),)</f>
        <v>0</v>
      </c>
      <c r="AE758" s="216" t="str">
        <f t="shared" si="22"/>
        <v/>
      </c>
      <c r="AF758" s="206" t="str">
        <f>IF(OR(ISBLANK(F758),
AND(
ISBLANK(E758),
NOT(ISNUMBER(E758))
)),
"",
IF(
E758&lt;=Schwierigkeitsstufen!J$3,
Schwierigkeitsstufen!K$3,
Schwierigkeitsstufen!K$2
))</f>
        <v/>
      </c>
    </row>
    <row r="759" spans="1:32" s="50" customFormat="1" ht="15" x14ac:dyDescent="0.2">
      <c r="A759" s="46"/>
      <c r="B759" s="46"/>
      <c r="C759" s="48"/>
      <c r="D759" s="48"/>
      <c r="E759" s="47"/>
      <c r="F759" s="48"/>
      <c r="G759" s="48"/>
      <c r="H759" s="170" t="str">
        <f>IF(ISBLANK(G759)," ",IF(LOOKUP(G759,MannschaftsNrListe,Mannschaften!B$4:B$53)&lt;&gt;0,LOOKUP(G759,MannschaftsNrListe,Mannschaften!B$4:B$53),""))</f>
        <v xml:space="preserve"> </v>
      </c>
      <c r="I759" s="48"/>
      <c r="J759" s="48"/>
      <c r="K759" s="48"/>
      <c r="L759" s="48"/>
      <c r="M759" s="48"/>
      <c r="N759" s="48"/>
      <c r="O759" s="48"/>
      <c r="P759" s="48"/>
      <c r="Q759" s="48"/>
      <c r="R759" s="48"/>
      <c r="S759" s="48"/>
      <c r="T759" s="48"/>
      <c r="U759" s="48"/>
      <c r="V759" s="48"/>
      <c r="W759" s="48"/>
      <c r="X759" s="48"/>
      <c r="Y759" s="48"/>
      <c r="Z759" s="48"/>
      <c r="AA759" s="49"/>
      <c r="AB759" s="142">
        <f t="shared" si="23"/>
        <v>0</v>
      </c>
      <c r="AC759" s="142">
        <f>IF(NOT(ISBLANK(F759)),LOOKUP(F759,EWKNrListe,Übersicht!D$11:D$26),0)</f>
        <v>0</v>
      </c>
      <c r="AD759" s="142">
        <f>IF(AND(NOT(ISBLANK(G759)),ISNUMBER(H759)),LOOKUP(H759,WKNrListe,Übersicht!I$11:I$26),)</f>
        <v>0</v>
      </c>
      <c r="AE759" s="216" t="str">
        <f t="shared" si="22"/>
        <v/>
      </c>
      <c r="AF759" s="206" t="str">
        <f>IF(OR(ISBLANK(F759),
AND(
ISBLANK(E759),
NOT(ISNUMBER(E759))
)),
"",
IF(
E759&lt;=Schwierigkeitsstufen!J$3,
Schwierigkeitsstufen!K$3,
Schwierigkeitsstufen!K$2
))</f>
        <v/>
      </c>
    </row>
    <row r="760" spans="1:32" s="50" customFormat="1" ht="15" x14ac:dyDescent="0.2">
      <c r="A760" s="46"/>
      <c r="B760" s="46"/>
      <c r="C760" s="48"/>
      <c r="D760" s="48"/>
      <c r="E760" s="47"/>
      <c r="F760" s="48"/>
      <c r="G760" s="48"/>
      <c r="H760" s="170" t="str">
        <f>IF(ISBLANK(G760)," ",IF(LOOKUP(G760,MannschaftsNrListe,Mannschaften!B$4:B$53)&lt;&gt;0,LOOKUP(G760,MannschaftsNrListe,Mannschaften!B$4:B$53),""))</f>
        <v xml:space="preserve"> </v>
      </c>
      <c r="I760" s="48"/>
      <c r="J760" s="48"/>
      <c r="K760" s="48"/>
      <c r="L760" s="48"/>
      <c r="M760" s="48"/>
      <c r="N760" s="48"/>
      <c r="O760" s="48"/>
      <c r="P760" s="48"/>
      <c r="Q760" s="48"/>
      <c r="R760" s="48"/>
      <c r="S760" s="48"/>
      <c r="T760" s="48"/>
      <c r="U760" s="48"/>
      <c r="V760" s="48"/>
      <c r="W760" s="48"/>
      <c r="X760" s="48"/>
      <c r="Y760" s="48"/>
      <c r="Z760" s="48"/>
      <c r="AA760" s="49"/>
      <c r="AB760" s="142">
        <f t="shared" si="23"/>
        <v>0</v>
      </c>
      <c r="AC760" s="142">
        <f>IF(NOT(ISBLANK(F760)),LOOKUP(F760,EWKNrListe,Übersicht!D$11:D$26),0)</f>
        <v>0</v>
      </c>
      <c r="AD760" s="142">
        <f>IF(AND(NOT(ISBLANK(G760)),ISNUMBER(H760)),LOOKUP(H760,WKNrListe,Übersicht!I$11:I$26),)</f>
        <v>0</v>
      </c>
      <c r="AE760" s="216" t="str">
        <f t="shared" si="22"/>
        <v/>
      </c>
      <c r="AF760" s="206" t="str">
        <f>IF(OR(ISBLANK(F760),
AND(
ISBLANK(E760),
NOT(ISNUMBER(E760))
)),
"",
IF(
E760&lt;=Schwierigkeitsstufen!J$3,
Schwierigkeitsstufen!K$3,
Schwierigkeitsstufen!K$2
))</f>
        <v/>
      </c>
    </row>
    <row r="761" spans="1:32" s="50" customFormat="1" ht="15" x14ac:dyDescent="0.2">
      <c r="A761" s="46"/>
      <c r="B761" s="46"/>
      <c r="C761" s="48"/>
      <c r="D761" s="48"/>
      <c r="E761" s="47"/>
      <c r="F761" s="48"/>
      <c r="G761" s="48"/>
      <c r="H761" s="170" t="str">
        <f>IF(ISBLANK(G761)," ",IF(LOOKUP(G761,MannschaftsNrListe,Mannschaften!B$4:B$53)&lt;&gt;0,LOOKUP(G761,MannschaftsNrListe,Mannschaften!B$4:B$53),""))</f>
        <v xml:space="preserve"> </v>
      </c>
      <c r="I761" s="48"/>
      <c r="J761" s="48"/>
      <c r="K761" s="48"/>
      <c r="L761" s="48"/>
      <c r="M761" s="48"/>
      <c r="N761" s="48"/>
      <c r="O761" s="48"/>
      <c r="P761" s="48"/>
      <c r="Q761" s="48"/>
      <c r="R761" s="48"/>
      <c r="S761" s="48"/>
      <c r="T761" s="48"/>
      <c r="U761" s="48"/>
      <c r="V761" s="48"/>
      <c r="W761" s="48"/>
      <c r="X761" s="48"/>
      <c r="Y761" s="48"/>
      <c r="Z761" s="48"/>
      <c r="AA761" s="49"/>
      <c r="AB761" s="142">
        <f t="shared" si="23"/>
        <v>0</v>
      </c>
      <c r="AC761" s="142">
        <f>IF(NOT(ISBLANK(F761)),LOOKUP(F761,EWKNrListe,Übersicht!D$11:D$26),0)</f>
        <v>0</v>
      </c>
      <c r="AD761" s="142">
        <f>IF(AND(NOT(ISBLANK(G761)),ISNUMBER(H761)),LOOKUP(H761,WKNrListe,Übersicht!I$11:I$26),)</f>
        <v>0</v>
      </c>
      <c r="AE761" s="216" t="str">
        <f t="shared" si="22"/>
        <v/>
      </c>
      <c r="AF761" s="206" t="str">
        <f>IF(OR(ISBLANK(F761),
AND(
ISBLANK(E761),
NOT(ISNUMBER(E761))
)),
"",
IF(
E761&lt;=Schwierigkeitsstufen!J$3,
Schwierigkeitsstufen!K$3,
Schwierigkeitsstufen!K$2
))</f>
        <v/>
      </c>
    </row>
    <row r="762" spans="1:32" s="50" customFormat="1" ht="15" x14ac:dyDescent="0.2">
      <c r="A762" s="46"/>
      <c r="B762" s="46"/>
      <c r="C762" s="48"/>
      <c r="D762" s="48"/>
      <c r="E762" s="47"/>
      <c r="F762" s="48"/>
      <c r="G762" s="48"/>
      <c r="H762" s="170" t="str">
        <f>IF(ISBLANK(G762)," ",IF(LOOKUP(G762,MannschaftsNrListe,Mannschaften!B$4:B$53)&lt;&gt;0,LOOKUP(G762,MannschaftsNrListe,Mannschaften!B$4:B$53),""))</f>
        <v xml:space="preserve"> </v>
      </c>
      <c r="I762" s="48"/>
      <c r="J762" s="48"/>
      <c r="K762" s="48"/>
      <c r="L762" s="48"/>
      <c r="M762" s="48"/>
      <c r="N762" s="48"/>
      <c r="O762" s="48"/>
      <c r="P762" s="48"/>
      <c r="Q762" s="48"/>
      <c r="R762" s="48"/>
      <c r="S762" s="48"/>
      <c r="T762" s="48"/>
      <c r="U762" s="48"/>
      <c r="V762" s="48"/>
      <c r="W762" s="48"/>
      <c r="X762" s="48"/>
      <c r="Y762" s="48"/>
      <c r="Z762" s="48"/>
      <c r="AA762" s="49"/>
      <c r="AB762" s="142">
        <f t="shared" si="23"/>
        <v>0</v>
      </c>
      <c r="AC762" s="142">
        <f>IF(NOT(ISBLANK(F762)),LOOKUP(F762,EWKNrListe,Übersicht!D$11:D$26),0)</f>
        <v>0</v>
      </c>
      <c r="AD762" s="142">
        <f>IF(AND(NOT(ISBLANK(G762)),ISNUMBER(H762)),LOOKUP(H762,WKNrListe,Übersicht!I$11:I$26),)</f>
        <v>0</v>
      </c>
      <c r="AE762" s="216" t="str">
        <f t="shared" si="22"/>
        <v/>
      </c>
      <c r="AF762" s="206" t="str">
        <f>IF(OR(ISBLANK(F762),
AND(
ISBLANK(E762),
NOT(ISNUMBER(E762))
)),
"",
IF(
E762&lt;=Schwierigkeitsstufen!J$3,
Schwierigkeitsstufen!K$3,
Schwierigkeitsstufen!K$2
))</f>
        <v/>
      </c>
    </row>
    <row r="763" spans="1:32" s="50" customFormat="1" ht="15" x14ac:dyDescent="0.2">
      <c r="A763" s="46"/>
      <c r="B763" s="46"/>
      <c r="C763" s="48"/>
      <c r="D763" s="48"/>
      <c r="E763" s="47"/>
      <c r="F763" s="48"/>
      <c r="G763" s="48"/>
      <c r="H763" s="170" t="str">
        <f>IF(ISBLANK(G763)," ",IF(LOOKUP(G763,MannschaftsNrListe,Mannschaften!B$4:B$53)&lt;&gt;0,LOOKUP(G763,MannschaftsNrListe,Mannschaften!B$4:B$53),""))</f>
        <v xml:space="preserve"> </v>
      </c>
      <c r="I763" s="48"/>
      <c r="J763" s="48"/>
      <c r="K763" s="48"/>
      <c r="L763" s="48"/>
      <c r="M763" s="48"/>
      <c r="N763" s="48"/>
      <c r="O763" s="48"/>
      <c r="P763" s="48"/>
      <c r="Q763" s="48"/>
      <c r="R763" s="48"/>
      <c r="S763" s="48"/>
      <c r="T763" s="48"/>
      <c r="U763" s="48"/>
      <c r="V763" s="48"/>
      <c r="W763" s="48"/>
      <c r="X763" s="48"/>
      <c r="Y763" s="48"/>
      <c r="Z763" s="48"/>
      <c r="AA763" s="49"/>
      <c r="AB763" s="142">
        <f t="shared" si="23"/>
        <v>0</v>
      </c>
      <c r="AC763" s="142">
        <f>IF(NOT(ISBLANK(F763)),LOOKUP(F763,EWKNrListe,Übersicht!D$11:D$26),0)</f>
        <v>0</v>
      </c>
      <c r="AD763" s="142">
        <f>IF(AND(NOT(ISBLANK(G763)),ISNUMBER(H763)),LOOKUP(H763,WKNrListe,Übersicht!I$11:I$26),)</f>
        <v>0</v>
      </c>
      <c r="AE763" s="216" t="str">
        <f t="shared" si="22"/>
        <v/>
      </c>
      <c r="AF763" s="206" t="str">
        <f>IF(OR(ISBLANK(F763),
AND(
ISBLANK(E763),
NOT(ISNUMBER(E763))
)),
"",
IF(
E763&lt;=Schwierigkeitsstufen!J$3,
Schwierigkeitsstufen!K$3,
Schwierigkeitsstufen!K$2
))</f>
        <v/>
      </c>
    </row>
    <row r="764" spans="1:32" s="50" customFormat="1" ht="15" x14ac:dyDescent="0.2">
      <c r="A764" s="46"/>
      <c r="B764" s="46"/>
      <c r="C764" s="48"/>
      <c r="D764" s="48"/>
      <c r="E764" s="47"/>
      <c r="F764" s="48"/>
      <c r="G764" s="48"/>
      <c r="H764" s="170" t="str">
        <f>IF(ISBLANK(G764)," ",IF(LOOKUP(G764,MannschaftsNrListe,Mannschaften!B$4:B$53)&lt;&gt;0,LOOKUP(G764,MannschaftsNrListe,Mannschaften!B$4:B$53),""))</f>
        <v xml:space="preserve"> </v>
      </c>
      <c r="I764" s="48"/>
      <c r="J764" s="48"/>
      <c r="K764" s="48"/>
      <c r="L764" s="48"/>
      <c r="M764" s="48"/>
      <c r="N764" s="48"/>
      <c r="O764" s="48"/>
      <c r="P764" s="48"/>
      <c r="Q764" s="48"/>
      <c r="R764" s="48"/>
      <c r="S764" s="48"/>
      <c r="T764" s="48"/>
      <c r="U764" s="48"/>
      <c r="V764" s="48"/>
      <c r="W764" s="48"/>
      <c r="X764" s="48"/>
      <c r="Y764" s="48"/>
      <c r="Z764" s="48"/>
      <c r="AA764" s="49"/>
      <c r="AB764" s="142">
        <f t="shared" si="23"/>
        <v>0</v>
      </c>
      <c r="AC764" s="142">
        <f>IF(NOT(ISBLANK(F764)),LOOKUP(F764,EWKNrListe,Übersicht!D$11:D$26),0)</f>
        <v>0</v>
      </c>
      <c r="AD764" s="142">
        <f>IF(AND(NOT(ISBLANK(G764)),ISNUMBER(H764)),LOOKUP(H764,WKNrListe,Übersicht!I$11:I$26),)</f>
        <v>0</v>
      </c>
      <c r="AE764" s="216" t="str">
        <f t="shared" si="22"/>
        <v/>
      </c>
      <c r="AF764" s="206" t="str">
        <f>IF(OR(ISBLANK(F764),
AND(
ISBLANK(E764),
NOT(ISNUMBER(E764))
)),
"",
IF(
E764&lt;=Schwierigkeitsstufen!J$3,
Schwierigkeitsstufen!K$3,
Schwierigkeitsstufen!K$2
))</f>
        <v/>
      </c>
    </row>
    <row r="765" spans="1:32" s="50" customFormat="1" ht="15" x14ac:dyDescent="0.2">
      <c r="A765" s="46"/>
      <c r="B765" s="46"/>
      <c r="C765" s="48"/>
      <c r="D765" s="48"/>
      <c r="E765" s="47"/>
      <c r="F765" s="48"/>
      <c r="G765" s="48"/>
      <c r="H765" s="170" t="str">
        <f>IF(ISBLANK(G765)," ",IF(LOOKUP(G765,MannschaftsNrListe,Mannschaften!B$4:B$53)&lt;&gt;0,LOOKUP(G765,MannschaftsNrListe,Mannschaften!B$4:B$53),""))</f>
        <v xml:space="preserve"> </v>
      </c>
      <c r="I765" s="48"/>
      <c r="J765" s="48"/>
      <c r="K765" s="48"/>
      <c r="L765" s="48"/>
      <c r="M765" s="48"/>
      <c r="N765" s="48"/>
      <c r="O765" s="48"/>
      <c r="P765" s="48"/>
      <c r="Q765" s="48"/>
      <c r="R765" s="48"/>
      <c r="S765" s="48"/>
      <c r="T765" s="48"/>
      <c r="U765" s="48"/>
      <c r="V765" s="48"/>
      <c r="W765" s="48"/>
      <c r="X765" s="48"/>
      <c r="Y765" s="48"/>
      <c r="Z765" s="48"/>
      <c r="AA765" s="49"/>
      <c r="AB765" s="142">
        <f t="shared" si="23"/>
        <v>0</v>
      </c>
      <c r="AC765" s="142">
        <f>IF(NOT(ISBLANK(F765)),LOOKUP(F765,EWKNrListe,Übersicht!D$11:D$26),0)</f>
        <v>0</v>
      </c>
      <c r="AD765" s="142">
        <f>IF(AND(NOT(ISBLANK(G765)),ISNUMBER(H765)),LOOKUP(H765,WKNrListe,Übersicht!I$11:I$26),)</f>
        <v>0</v>
      </c>
      <c r="AE765" s="216" t="str">
        <f t="shared" si="22"/>
        <v/>
      </c>
      <c r="AF765" s="206" t="str">
        <f>IF(OR(ISBLANK(F765),
AND(
ISBLANK(E765),
NOT(ISNUMBER(E765))
)),
"",
IF(
E765&lt;=Schwierigkeitsstufen!J$3,
Schwierigkeitsstufen!K$3,
Schwierigkeitsstufen!K$2
))</f>
        <v/>
      </c>
    </row>
    <row r="766" spans="1:32" s="50" customFormat="1" ht="15" x14ac:dyDescent="0.2">
      <c r="A766" s="46"/>
      <c r="B766" s="46"/>
      <c r="C766" s="48"/>
      <c r="D766" s="48"/>
      <c r="E766" s="47"/>
      <c r="F766" s="48"/>
      <c r="G766" s="48"/>
      <c r="H766" s="170" t="str">
        <f>IF(ISBLANK(G766)," ",IF(LOOKUP(G766,MannschaftsNrListe,Mannschaften!B$4:B$53)&lt;&gt;0,LOOKUP(G766,MannschaftsNrListe,Mannschaften!B$4:B$53),""))</f>
        <v xml:space="preserve"> </v>
      </c>
      <c r="I766" s="48"/>
      <c r="J766" s="48"/>
      <c r="K766" s="48"/>
      <c r="L766" s="48"/>
      <c r="M766" s="48"/>
      <c r="N766" s="48"/>
      <c r="O766" s="48"/>
      <c r="P766" s="48"/>
      <c r="Q766" s="48"/>
      <c r="R766" s="48"/>
      <c r="S766" s="48"/>
      <c r="T766" s="48"/>
      <c r="U766" s="48"/>
      <c r="V766" s="48"/>
      <c r="W766" s="48"/>
      <c r="X766" s="48"/>
      <c r="Y766" s="48"/>
      <c r="Z766" s="48"/>
      <c r="AA766" s="49"/>
      <c r="AB766" s="142">
        <f t="shared" si="23"/>
        <v>0</v>
      </c>
      <c r="AC766" s="142">
        <f>IF(NOT(ISBLANK(F766)),LOOKUP(F766,EWKNrListe,Übersicht!D$11:D$26),0)</f>
        <v>0</v>
      </c>
      <c r="AD766" s="142">
        <f>IF(AND(NOT(ISBLANK(G766)),ISNUMBER(H766)),LOOKUP(H766,WKNrListe,Übersicht!I$11:I$26),)</f>
        <v>0</v>
      </c>
      <c r="AE766" s="216" t="str">
        <f t="shared" si="22"/>
        <v/>
      </c>
      <c r="AF766" s="206" t="str">
        <f>IF(OR(ISBLANK(F766),
AND(
ISBLANK(E766),
NOT(ISNUMBER(E766))
)),
"",
IF(
E766&lt;=Schwierigkeitsstufen!J$3,
Schwierigkeitsstufen!K$3,
Schwierigkeitsstufen!K$2
))</f>
        <v/>
      </c>
    </row>
    <row r="767" spans="1:32" s="50" customFormat="1" ht="15" x14ac:dyDescent="0.2">
      <c r="A767" s="46"/>
      <c r="B767" s="46"/>
      <c r="C767" s="48"/>
      <c r="D767" s="48"/>
      <c r="E767" s="47"/>
      <c r="F767" s="48"/>
      <c r="G767" s="48"/>
      <c r="H767" s="170" t="str">
        <f>IF(ISBLANK(G767)," ",IF(LOOKUP(G767,MannschaftsNrListe,Mannschaften!B$4:B$53)&lt;&gt;0,LOOKUP(G767,MannschaftsNrListe,Mannschaften!B$4:B$53),""))</f>
        <v xml:space="preserve"> </v>
      </c>
      <c r="I767" s="48"/>
      <c r="J767" s="48"/>
      <c r="K767" s="48"/>
      <c r="L767" s="48"/>
      <c r="M767" s="48"/>
      <c r="N767" s="48"/>
      <c r="O767" s="48"/>
      <c r="P767" s="48"/>
      <c r="Q767" s="48"/>
      <c r="R767" s="48"/>
      <c r="S767" s="48"/>
      <c r="T767" s="48"/>
      <c r="U767" s="48"/>
      <c r="V767" s="48"/>
      <c r="W767" s="48"/>
      <c r="X767" s="48"/>
      <c r="Y767" s="48"/>
      <c r="Z767" s="48"/>
      <c r="AA767" s="49"/>
      <c r="AB767" s="142">
        <f t="shared" si="23"/>
        <v>0</v>
      </c>
      <c r="AC767" s="142">
        <f>IF(NOT(ISBLANK(F767)),LOOKUP(F767,EWKNrListe,Übersicht!D$11:D$26),0)</f>
        <v>0</v>
      </c>
      <c r="AD767" s="142">
        <f>IF(AND(NOT(ISBLANK(G767)),ISNUMBER(H767)),LOOKUP(H767,WKNrListe,Übersicht!I$11:I$26),)</f>
        <v>0</v>
      </c>
      <c r="AE767" s="216" t="str">
        <f t="shared" si="22"/>
        <v/>
      </c>
      <c r="AF767" s="206" t="str">
        <f>IF(OR(ISBLANK(F767),
AND(
ISBLANK(E767),
NOT(ISNUMBER(E767))
)),
"",
IF(
E767&lt;=Schwierigkeitsstufen!J$3,
Schwierigkeitsstufen!K$3,
Schwierigkeitsstufen!K$2
))</f>
        <v/>
      </c>
    </row>
    <row r="768" spans="1:32" s="50" customFormat="1" ht="15" x14ac:dyDescent="0.2">
      <c r="A768" s="46"/>
      <c r="B768" s="46"/>
      <c r="C768" s="48"/>
      <c r="D768" s="48"/>
      <c r="E768" s="47"/>
      <c r="F768" s="48"/>
      <c r="G768" s="48"/>
      <c r="H768" s="170" t="str">
        <f>IF(ISBLANK(G768)," ",IF(LOOKUP(G768,MannschaftsNrListe,Mannschaften!B$4:B$53)&lt;&gt;0,LOOKUP(G768,MannschaftsNrListe,Mannschaften!B$4:B$53),""))</f>
        <v xml:space="preserve"> </v>
      </c>
      <c r="I768" s="48"/>
      <c r="J768" s="48"/>
      <c r="K768" s="48"/>
      <c r="L768" s="48"/>
      <c r="M768" s="48"/>
      <c r="N768" s="48"/>
      <c r="O768" s="48"/>
      <c r="P768" s="48"/>
      <c r="Q768" s="48"/>
      <c r="R768" s="48"/>
      <c r="S768" s="48"/>
      <c r="T768" s="48"/>
      <c r="U768" s="48"/>
      <c r="V768" s="48"/>
      <c r="W768" s="48"/>
      <c r="X768" s="48"/>
      <c r="Y768" s="48"/>
      <c r="Z768" s="48"/>
      <c r="AA768" s="49"/>
      <c r="AB768" s="142">
        <f t="shared" si="23"/>
        <v>0</v>
      </c>
      <c r="AC768" s="142">
        <f>IF(NOT(ISBLANK(F768)),LOOKUP(F768,EWKNrListe,Übersicht!D$11:D$26),0)</f>
        <v>0</v>
      </c>
      <c r="AD768" s="142">
        <f>IF(AND(NOT(ISBLANK(G768)),ISNUMBER(H768)),LOOKUP(H768,WKNrListe,Übersicht!I$11:I$26),)</f>
        <v>0</v>
      </c>
      <c r="AE768" s="216" t="str">
        <f t="shared" si="22"/>
        <v/>
      </c>
      <c r="AF768" s="206" t="str">
        <f>IF(OR(ISBLANK(F768),
AND(
ISBLANK(E768),
NOT(ISNUMBER(E768))
)),
"",
IF(
E768&lt;=Schwierigkeitsstufen!J$3,
Schwierigkeitsstufen!K$3,
Schwierigkeitsstufen!K$2
))</f>
        <v/>
      </c>
    </row>
    <row r="769" spans="1:32" s="50" customFormat="1" ht="15" x14ac:dyDescent="0.2">
      <c r="A769" s="46"/>
      <c r="B769" s="46"/>
      <c r="C769" s="48"/>
      <c r="D769" s="48"/>
      <c r="E769" s="47"/>
      <c r="F769" s="48"/>
      <c r="G769" s="48"/>
      <c r="H769" s="170" t="str">
        <f>IF(ISBLANK(G769)," ",IF(LOOKUP(G769,MannschaftsNrListe,Mannschaften!B$4:B$53)&lt;&gt;0,LOOKUP(G769,MannschaftsNrListe,Mannschaften!B$4:B$53),""))</f>
        <v xml:space="preserve"> </v>
      </c>
      <c r="I769" s="48"/>
      <c r="J769" s="48"/>
      <c r="K769" s="48"/>
      <c r="L769" s="48"/>
      <c r="M769" s="48"/>
      <c r="N769" s="48"/>
      <c r="O769" s="48"/>
      <c r="P769" s="48"/>
      <c r="Q769" s="48"/>
      <c r="R769" s="48"/>
      <c r="S769" s="48"/>
      <c r="T769" s="48"/>
      <c r="U769" s="48"/>
      <c r="V769" s="48"/>
      <c r="W769" s="48"/>
      <c r="X769" s="48"/>
      <c r="Y769" s="48"/>
      <c r="Z769" s="48"/>
      <c r="AA769" s="49"/>
      <c r="AB769" s="142">
        <f t="shared" si="23"/>
        <v>0</v>
      </c>
      <c r="AC769" s="142">
        <f>IF(NOT(ISBLANK(F769)),LOOKUP(F769,EWKNrListe,Übersicht!D$11:D$26),0)</f>
        <v>0</v>
      </c>
      <c r="AD769" s="142">
        <f>IF(AND(NOT(ISBLANK(G769)),ISNUMBER(H769)),LOOKUP(H769,WKNrListe,Übersicht!I$11:I$26),)</f>
        <v>0</v>
      </c>
      <c r="AE769" s="216" t="str">
        <f t="shared" si="22"/>
        <v/>
      </c>
      <c r="AF769" s="206" t="str">
        <f>IF(OR(ISBLANK(F769),
AND(
ISBLANK(E769),
NOT(ISNUMBER(E769))
)),
"",
IF(
E769&lt;=Schwierigkeitsstufen!J$3,
Schwierigkeitsstufen!K$3,
Schwierigkeitsstufen!K$2
))</f>
        <v/>
      </c>
    </row>
    <row r="770" spans="1:32" s="50" customFormat="1" ht="15" x14ac:dyDescent="0.2">
      <c r="A770" s="46"/>
      <c r="B770" s="46"/>
      <c r="C770" s="48"/>
      <c r="D770" s="48"/>
      <c r="E770" s="47"/>
      <c r="F770" s="48"/>
      <c r="G770" s="48"/>
      <c r="H770" s="170" t="str">
        <f>IF(ISBLANK(G770)," ",IF(LOOKUP(G770,MannschaftsNrListe,Mannschaften!B$4:B$53)&lt;&gt;0,LOOKUP(G770,MannschaftsNrListe,Mannschaften!B$4:B$53),""))</f>
        <v xml:space="preserve"> </v>
      </c>
      <c r="I770" s="48"/>
      <c r="J770" s="48"/>
      <c r="K770" s="48"/>
      <c r="L770" s="48"/>
      <c r="M770" s="48"/>
      <c r="N770" s="48"/>
      <c r="O770" s="48"/>
      <c r="P770" s="48"/>
      <c r="Q770" s="48"/>
      <c r="R770" s="48"/>
      <c r="S770" s="48"/>
      <c r="T770" s="48"/>
      <c r="U770" s="48"/>
      <c r="V770" s="48"/>
      <c r="W770" s="48"/>
      <c r="X770" s="48"/>
      <c r="Y770" s="48"/>
      <c r="Z770" s="48"/>
      <c r="AA770" s="49"/>
      <c r="AB770" s="142">
        <f t="shared" si="23"/>
        <v>0</v>
      </c>
      <c r="AC770" s="142">
        <f>IF(NOT(ISBLANK(F770)),LOOKUP(F770,EWKNrListe,Übersicht!D$11:D$26),0)</f>
        <v>0</v>
      </c>
      <c r="AD770" s="142">
        <f>IF(AND(NOT(ISBLANK(G770)),ISNUMBER(H770)),LOOKUP(H770,WKNrListe,Übersicht!I$11:I$26),)</f>
        <v>0</v>
      </c>
      <c r="AE770" s="216" t="str">
        <f t="shared" si="22"/>
        <v/>
      </c>
      <c r="AF770" s="206" t="str">
        <f>IF(OR(ISBLANK(F770),
AND(
ISBLANK(E770),
NOT(ISNUMBER(E770))
)),
"",
IF(
E770&lt;=Schwierigkeitsstufen!J$3,
Schwierigkeitsstufen!K$3,
Schwierigkeitsstufen!K$2
))</f>
        <v/>
      </c>
    </row>
    <row r="771" spans="1:32" s="50" customFormat="1" ht="15" x14ac:dyDescent="0.2">
      <c r="A771" s="46"/>
      <c r="B771" s="46"/>
      <c r="C771" s="48"/>
      <c r="D771" s="48"/>
      <c r="E771" s="47"/>
      <c r="F771" s="48"/>
      <c r="G771" s="48"/>
      <c r="H771" s="170" t="str">
        <f>IF(ISBLANK(G771)," ",IF(LOOKUP(G771,MannschaftsNrListe,Mannschaften!B$4:B$53)&lt;&gt;0,LOOKUP(G771,MannschaftsNrListe,Mannschaften!B$4:B$53),""))</f>
        <v xml:space="preserve"> </v>
      </c>
      <c r="I771" s="48"/>
      <c r="J771" s="48"/>
      <c r="K771" s="48"/>
      <c r="L771" s="48"/>
      <c r="M771" s="48"/>
      <c r="N771" s="48"/>
      <c r="O771" s="48"/>
      <c r="P771" s="48"/>
      <c r="Q771" s="48"/>
      <c r="R771" s="48"/>
      <c r="S771" s="48"/>
      <c r="T771" s="48"/>
      <c r="U771" s="48"/>
      <c r="V771" s="48"/>
      <c r="W771" s="48"/>
      <c r="X771" s="48"/>
      <c r="Y771" s="48"/>
      <c r="Z771" s="48"/>
      <c r="AA771" s="49"/>
      <c r="AB771" s="142">
        <f t="shared" si="23"/>
        <v>0</v>
      </c>
      <c r="AC771" s="142">
        <f>IF(NOT(ISBLANK(F771)),LOOKUP(F771,EWKNrListe,Übersicht!D$11:D$26),0)</f>
        <v>0</v>
      </c>
      <c r="AD771" s="142">
        <f>IF(AND(NOT(ISBLANK(G771)),ISNUMBER(H771)),LOOKUP(H771,WKNrListe,Übersicht!I$11:I$26),)</f>
        <v>0</v>
      </c>
      <c r="AE771" s="216" t="str">
        <f t="shared" si="22"/>
        <v/>
      </c>
      <c r="AF771" s="206" t="str">
        <f>IF(OR(ISBLANK(F771),
AND(
ISBLANK(E771),
NOT(ISNUMBER(E771))
)),
"",
IF(
E771&lt;=Schwierigkeitsstufen!J$3,
Schwierigkeitsstufen!K$3,
Schwierigkeitsstufen!K$2
))</f>
        <v/>
      </c>
    </row>
    <row r="772" spans="1:32" s="50" customFormat="1" ht="15" x14ac:dyDescent="0.2">
      <c r="A772" s="46"/>
      <c r="B772" s="46"/>
      <c r="C772" s="48"/>
      <c r="D772" s="48"/>
      <c r="E772" s="47"/>
      <c r="F772" s="48"/>
      <c r="G772" s="48"/>
      <c r="H772" s="170" t="str">
        <f>IF(ISBLANK(G772)," ",IF(LOOKUP(G772,MannschaftsNrListe,Mannschaften!B$4:B$53)&lt;&gt;0,LOOKUP(G772,MannschaftsNrListe,Mannschaften!B$4:B$53),""))</f>
        <v xml:space="preserve"> </v>
      </c>
      <c r="I772" s="48"/>
      <c r="J772" s="48"/>
      <c r="K772" s="48"/>
      <c r="L772" s="48"/>
      <c r="M772" s="48"/>
      <c r="N772" s="48"/>
      <c r="O772" s="48"/>
      <c r="P772" s="48"/>
      <c r="Q772" s="48"/>
      <c r="R772" s="48"/>
      <c r="S772" s="48"/>
      <c r="T772" s="48"/>
      <c r="U772" s="48"/>
      <c r="V772" s="48"/>
      <c r="W772" s="48"/>
      <c r="X772" s="48"/>
      <c r="Y772" s="48"/>
      <c r="Z772" s="48"/>
      <c r="AA772" s="49"/>
      <c r="AB772" s="142">
        <f t="shared" si="23"/>
        <v>0</v>
      </c>
      <c r="AC772" s="142">
        <f>IF(NOT(ISBLANK(F772)),LOOKUP(F772,EWKNrListe,Übersicht!D$11:D$26),0)</f>
        <v>0</v>
      </c>
      <c r="AD772" s="142">
        <f>IF(AND(NOT(ISBLANK(G772)),ISNUMBER(H772)),LOOKUP(H772,WKNrListe,Übersicht!I$11:I$26),)</f>
        <v>0</v>
      </c>
      <c r="AE772" s="216" t="str">
        <f t="shared" si="22"/>
        <v/>
      </c>
      <c r="AF772" s="206" t="str">
        <f>IF(OR(ISBLANK(F772),
AND(
ISBLANK(E772),
NOT(ISNUMBER(E772))
)),
"",
IF(
E772&lt;=Schwierigkeitsstufen!J$3,
Schwierigkeitsstufen!K$3,
Schwierigkeitsstufen!K$2
))</f>
        <v/>
      </c>
    </row>
    <row r="773" spans="1:32" s="50" customFormat="1" ht="15" x14ac:dyDescent="0.2">
      <c r="A773" s="46"/>
      <c r="B773" s="46"/>
      <c r="C773" s="48"/>
      <c r="D773" s="48"/>
      <c r="E773" s="47"/>
      <c r="F773" s="48"/>
      <c r="G773" s="48"/>
      <c r="H773" s="170" t="str">
        <f>IF(ISBLANK(G773)," ",IF(LOOKUP(G773,MannschaftsNrListe,Mannschaften!B$4:B$53)&lt;&gt;0,LOOKUP(G773,MannschaftsNrListe,Mannschaften!B$4:B$53),""))</f>
        <v xml:space="preserve"> </v>
      </c>
      <c r="I773" s="48"/>
      <c r="J773" s="48"/>
      <c r="K773" s="48"/>
      <c r="L773" s="48"/>
      <c r="M773" s="48"/>
      <c r="N773" s="48"/>
      <c r="O773" s="48"/>
      <c r="P773" s="48"/>
      <c r="Q773" s="48"/>
      <c r="R773" s="48"/>
      <c r="S773" s="48"/>
      <c r="T773" s="48"/>
      <c r="U773" s="48"/>
      <c r="V773" s="48"/>
      <c r="W773" s="48"/>
      <c r="X773" s="48"/>
      <c r="Y773" s="48"/>
      <c r="Z773" s="48"/>
      <c r="AA773" s="49"/>
      <c r="AB773" s="142">
        <f t="shared" si="23"/>
        <v>0</v>
      </c>
      <c r="AC773" s="142">
        <f>IF(NOT(ISBLANK(F773)),LOOKUP(F773,EWKNrListe,Übersicht!D$11:D$26),0)</f>
        <v>0</v>
      </c>
      <c r="AD773" s="142">
        <f>IF(AND(NOT(ISBLANK(G773)),ISNUMBER(H773)),LOOKUP(H773,WKNrListe,Übersicht!I$11:I$26),)</f>
        <v>0</v>
      </c>
      <c r="AE773" s="216" t="str">
        <f t="shared" si="22"/>
        <v/>
      </c>
      <c r="AF773" s="206" t="str">
        <f>IF(OR(ISBLANK(F773),
AND(
ISBLANK(E773),
NOT(ISNUMBER(E773))
)),
"",
IF(
E773&lt;=Schwierigkeitsstufen!J$3,
Schwierigkeitsstufen!K$3,
Schwierigkeitsstufen!K$2
))</f>
        <v/>
      </c>
    </row>
    <row r="774" spans="1:32" s="50" customFormat="1" ht="15" x14ac:dyDescent="0.2">
      <c r="A774" s="46"/>
      <c r="B774" s="46"/>
      <c r="C774" s="48"/>
      <c r="D774" s="48"/>
      <c r="E774" s="47"/>
      <c r="F774" s="48"/>
      <c r="G774" s="48"/>
      <c r="H774" s="170" t="str">
        <f>IF(ISBLANK(G774)," ",IF(LOOKUP(G774,MannschaftsNrListe,Mannschaften!B$4:B$53)&lt;&gt;0,LOOKUP(G774,MannschaftsNrListe,Mannschaften!B$4:B$53),""))</f>
        <v xml:space="preserve"> </v>
      </c>
      <c r="I774" s="48"/>
      <c r="J774" s="48"/>
      <c r="K774" s="48"/>
      <c r="L774" s="48"/>
      <c r="M774" s="48"/>
      <c r="N774" s="48"/>
      <c r="O774" s="48"/>
      <c r="P774" s="48"/>
      <c r="Q774" s="48"/>
      <c r="R774" s="48"/>
      <c r="S774" s="48"/>
      <c r="T774" s="48"/>
      <c r="U774" s="48"/>
      <c r="V774" s="48"/>
      <c r="W774" s="48"/>
      <c r="X774" s="48"/>
      <c r="Y774" s="48"/>
      <c r="Z774" s="48"/>
      <c r="AA774" s="49"/>
      <c r="AB774" s="142">
        <f t="shared" si="23"/>
        <v>0</v>
      </c>
      <c r="AC774" s="142">
        <f>IF(NOT(ISBLANK(F774)),LOOKUP(F774,EWKNrListe,Übersicht!D$11:D$26),0)</f>
        <v>0</v>
      </c>
      <c r="AD774" s="142">
        <f>IF(AND(NOT(ISBLANK(G774)),ISNUMBER(H774)),LOOKUP(H774,WKNrListe,Übersicht!I$11:I$26),)</f>
        <v>0</v>
      </c>
      <c r="AE774" s="216" t="str">
        <f t="shared" si="22"/>
        <v/>
      </c>
      <c r="AF774" s="206" t="str">
        <f>IF(OR(ISBLANK(F774),
AND(
ISBLANK(E774),
NOT(ISNUMBER(E774))
)),
"",
IF(
E774&lt;=Schwierigkeitsstufen!J$3,
Schwierigkeitsstufen!K$3,
Schwierigkeitsstufen!K$2
))</f>
        <v/>
      </c>
    </row>
    <row r="775" spans="1:32" s="50" customFormat="1" ht="15" x14ac:dyDescent="0.2">
      <c r="A775" s="46"/>
      <c r="B775" s="46"/>
      <c r="C775" s="48"/>
      <c r="D775" s="48"/>
      <c r="E775" s="47"/>
      <c r="F775" s="48"/>
      <c r="G775" s="48"/>
      <c r="H775" s="170" t="str">
        <f>IF(ISBLANK(G775)," ",IF(LOOKUP(G775,MannschaftsNrListe,Mannschaften!B$4:B$53)&lt;&gt;0,LOOKUP(G775,MannschaftsNrListe,Mannschaften!B$4:B$53),""))</f>
        <v xml:space="preserve"> </v>
      </c>
      <c r="I775" s="48"/>
      <c r="J775" s="48"/>
      <c r="K775" s="48"/>
      <c r="L775" s="48"/>
      <c r="M775" s="48"/>
      <c r="N775" s="48"/>
      <c r="O775" s="48"/>
      <c r="P775" s="48"/>
      <c r="Q775" s="48"/>
      <c r="R775" s="48"/>
      <c r="S775" s="48"/>
      <c r="T775" s="48"/>
      <c r="U775" s="48"/>
      <c r="V775" s="48"/>
      <c r="W775" s="48"/>
      <c r="X775" s="48"/>
      <c r="Y775" s="48"/>
      <c r="Z775" s="48"/>
      <c r="AA775" s="49"/>
      <c r="AB775" s="142">
        <f t="shared" si="23"/>
        <v>0</v>
      </c>
      <c r="AC775" s="142">
        <f>IF(NOT(ISBLANK(F775)),LOOKUP(F775,EWKNrListe,Übersicht!D$11:D$26),0)</f>
        <v>0</v>
      </c>
      <c r="AD775" s="142">
        <f>IF(AND(NOT(ISBLANK(G775)),ISNUMBER(H775)),LOOKUP(H775,WKNrListe,Übersicht!I$11:I$26),)</f>
        <v>0</v>
      </c>
      <c r="AE775" s="216" t="str">
        <f t="shared" ref="AE775:AE838" si="24">IF(
 AND(
  OR(
   ISTEXT(A775),
   ISTEXT(B775),NOT(ISBLANK(D775)),
   NOT(ISBLANK(E775)),
   NOT(ISBLANK(F775)),
   NOT(ISBLANK(G775))
  ),
  OR(
   ISBLANK(A775),
   ISBLANK(B775),
   ISBLANK(E775),ISBLANK(D775),
   AND(
    ISBLANK(F775),
    ISBLANK(G775)
    ),
  AC775&gt;AB775
  )
 ),
 "unvollständig",
 IF(
  AND(
   NOT(
    ISBLANK(G775)
    ),
   NOT(ISNUMBER(H775))
  ),
  "Seite Mannschaften ausfüllen!",
  ""
 )
)</f>
        <v/>
      </c>
      <c r="AF775" s="206" t="str">
        <f>IF(OR(ISBLANK(F775),
AND(
ISBLANK(E775),
NOT(ISNUMBER(E775))
)),
"",
IF(
E775&lt;=Schwierigkeitsstufen!J$3,
Schwierigkeitsstufen!K$3,
Schwierigkeitsstufen!K$2
))</f>
        <v/>
      </c>
    </row>
    <row r="776" spans="1:32" s="50" customFormat="1" ht="15" x14ac:dyDescent="0.2">
      <c r="A776" s="46"/>
      <c r="B776" s="46"/>
      <c r="C776" s="48"/>
      <c r="D776" s="48"/>
      <c r="E776" s="47"/>
      <c r="F776" s="48"/>
      <c r="G776" s="48"/>
      <c r="H776" s="170" t="str">
        <f>IF(ISBLANK(G776)," ",IF(LOOKUP(G776,MannschaftsNrListe,Mannschaften!B$4:B$53)&lt;&gt;0,LOOKUP(G776,MannschaftsNrListe,Mannschaften!B$4:B$53),""))</f>
        <v xml:space="preserve"> </v>
      </c>
      <c r="I776" s="48"/>
      <c r="J776" s="48"/>
      <c r="K776" s="48"/>
      <c r="L776" s="48"/>
      <c r="M776" s="48"/>
      <c r="N776" s="48"/>
      <c r="O776" s="48"/>
      <c r="P776" s="48"/>
      <c r="Q776" s="48"/>
      <c r="R776" s="48"/>
      <c r="S776" s="48"/>
      <c r="T776" s="48"/>
      <c r="U776" s="48"/>
      <c r="V776" s="48"/>
      <c r="W776" s="48"/>
      <c r="X776" s="48"/>
      <c r="Y776" s="48"/>
      <c r="Z776" s="48"/>
      <c r="AA776" s="49"/>
      <c r="AB776" s="142">
        <f t="shared" si="23"/>
        <v>0</v>
      </c>
      <c r="AC776" s="142">
        <f>IF(NOT(ISBLANK(F776)),LOOKUP(F776,EWKNrListe,Übersicht!D$11:D$26),0)</f>
        <v>0</v>
      </c>
      <c r="AD776" s="142">
        <f>IF(AND(NOT(ISBLANK(G776)),ISNUMBER(H776)),LOOKUP(H776,WKNrListe,Übersicht!I$11:I$26),)</f>
        <v>0</v>
      </c>
      <c r="AE776" s="216" t="str">
        <f t="shared" si="24"/>
        <v/>
      </c>
      <c r="AF776" s="206" t="str">
        <f>IF(OR(ISBLANK(F776),
AND(
ISBLANK(E776),
NOT(ISNUMBER(E776))
)),
"",
IF(
E776&lt;=Schwierigkeitsstufen!J$3,
Schwierigkeitsstufen!K$3,
Schwierigkeitsstufen!K$2
))</f>
        <v/>
      </c>
    </row>
    <row r="777" spans="1:32" s="50" customFormat="1" ht="15" x14ac:dyDescent="0.2">
      <c r="A777" s="46"/>
      <c r="B777" s="46"/>
      <c r="C777" s="48"/>
      <c r="D777" s="48"/>
      <c r="E777" s="47"/>
      <c r="F777" s="48"/>
      <c r="G777" s="48"/>
      <c r="H777" s="170" t="str">
        <f>IF(ISBLANK(G777)," ",IF(LOOKUP(G777,MannschaftsNrListe,Mannschaften!B$4:B$53)&lt;&gt;0,LOOKUP(G777,MannschaftsNrListe,Mannschaften!B$4:B$53),""))</f>
        <v xml:space="preserve"> </v>
      </c>
      <c r="I777" s="48"/>
      <c r="J777" s="48"/>
      <c r="K777" s="48"/>
      <c r="L777" s="48"/>
      <c r="M777" s="48"/>
      <c r="N777" s="48"/>
      <c r="O777" s="48"/>
      <c r="P777" s="48"/>
      <c r="Q777" s="48"/>
      <c r="R777" s="48"/>
      <c r="S777" s="48"/>
      <c r="T777" s="48"/>
      <c r="U777" s="48"/>
      <c r="V777" s="48"/>
      <c r="W777" s="48"/>
      <c r="X777" s="48"/>
      <c r="Y777" s="48"/>
      <c r="Z777" s="48"/>
      <c r="AA777" s="49"/>
      <c r="AB777" s="142">
        <f t="shared" si="23"/>
        <v>0</v>
      </c>
      <c r="AC777" s="142">
        <f>IF(NOT(ISBLANK(F777)),LOOKUP(F777,EWKNrListe,Übersicht!D$11:D$26),0)</f>
        <v>0</v>
      </c>
      <c r="AD777" s="142">
        <f>IF(AND(NOT(ISBLANK(G777)),ISNUMBER(H777)),LOOKUP(H777,WKNrListe,Übersicht!I$11:I$26),)</f>
        <v>0</v>
      </c>
      <c r="AE777" s="216" t="str">
        <f t="shared" si="24"/>
        <v/>
      </c>
      <c r="AF777" s="206" t="str">
        <f>IF(OR(ISBLANK(F777),
AND(
ISBLANK(E777),
NOT(ISNUMBER(E777))
)),
"",
IF(
E777&lt;=Schwierigkeitsstufen!J$3,
Schwierigkeitsstufen!K$3,
Schwierigkeitsstufen!K$2
))</f>
        <v/>
      </c>
    </row>
    <row r="778" spans="1:32" s="50" customFormat="1" ht="15" x14ac:dyDescent="0.2">
      <c r="A778" s="46"/>
      <c r="B778" s="46"/>
      <c r="C778" s="48"/>
      <c r="D778" s="48"/>
      <c r="E778" s="47"/>
      <c r="F778" s="48"/>
      <c r="G778" s="48"/>
      <c r="H778" s="170" t="str">
        <f>IF(ISBLANK(G778)," ",IF(LOOKUP(G778,MannschaftsNrListe,Mannschaften!B$4:B$53)&lt;&gt;0,LOOKUP(G778,MannschaftsNrListe,Mannschaften!B$4:B$53),""))</f>
        <v xml:space="preserve"> </v>
      </c>
      <c r="I778" s="48"/>
      <c r="J778" s="48"/>
      <c r="K778" s="48"/>
      <c r="L778" s="48"/>
      <c r="M778" s="48"/>
      <c r="N778" s="48"/>
      <c r="O778" s="48"/>
      <c r="P778" s="48"/>
      <c r="Q778" s="48"/>
      <c r="R778" s="48"/>
      <c r="S778" s="48"/>
      <c r="T778" s="48"/>
      <c r="U778" s="48"/>
      <c r="V778" s="48"/>
      <c r="W778" s="48"/>
      <c r="X778" s="48"/>
      <c r="Y778" s="48"/>
      <c r="Z778" s="48"/>
      <c r="AA778" s="49"/>
      <c r="AB778" s="142">
        <f t="shared" ref="AB778:AB841" si="25">COUNTIF(I778:Z778,"&gt;''")</f>
        <v>0</v>
      </c>
      <c r="AC778" s="142">
        <f>IF(NOT(ISBLANK(F778)),LOOKUP(F778,EWKNrListe,Übersicht!D$11:D$26),0)</f>
        <v>0</v>
      </c>
      <c r="AD778" s="142">
        <f>IF(AND(NOT(ISBLANK(G778)),ISNUMBER(H778)),LOOKUP(H778,WKNrListe,Übersicht!I$11:I$26),)</f>
        <v>0</v>
      </c>
      <c r="AE778" s="216" t="str">
        <f t="shared" si="24"/>
        <v/>
      </c>
      <c r="AF778" s="206" t="str">
        <f>IF(OR(ISBLANK(F778),
AND(
ISBLANK(E778),
NOT(ISNUMBER(E778))
)),
"",
IF(
E778&lt;=Schwierigkeitsstufen!J$3,
Schwierigkeitsstufen!K$3,
Schwierigkeitsstufen!K$2
))</f>
        <v/>
      </c>
    </row>
    <row r="779" spans="1:32" s="50" customFormat="1" ht="15" x14ac:dyDescent="0.2">
      <c r="A779" s="46"/>
      <c r="B779" s="46"/>
      <c r="C779" s="48"/>
      <c r="D779" s="48"/>
      <c r="E779" s="47"/>
      <c r="F779" s="48"/>
      <c r="G779" s="48"/>
      <c r="H779" s="170" t="str">
        <f>IF(ISBLANK(G779)," ",IF(LOOKUP(G779,MannschaftsNrListe,Mannschaften!B$4:B$53)&lt;&gt;0,LOOKUP(G779,MannschaftsNrListe,Mannschaften!B$4:B$53),""))</f>
        <v xml:space="preserve"> </v>
      </c>
      <c r="I779" s="48"/>
      <c r="J779" s="48"/>
      <c r="K779" s="48"/>
      <c r="L779" s="48"/>
      <c r="M779" s="48"/>
      <c r="N779" s="48"/>
      <c r="O779" s="48"/>
      <c r="P779" s="48"/>
      <c r="Q779" s="48"/>
      <c r="R779" s="48"/>
      <c r="S779" s="48"/>
      <c r="T779" s="48"/>
      <c r="U779" s="48"/>
      <c r="V779" s="48"/>
      <c r="W779" s="48"/>
      <c r="X779" s="48"/>
      <c r="Y779" s="48"/>
      <c r="Z779" s="48"/>
      <c r="AA779" s="49"/>
      <c r="AB779" s="142">
        <f t="shared" si="25"/>
        <v>0</v>
      </c>
      <c r="AC779" s="142">
        <f>IF(NOT(ISBLANK(F779)),LOOKUP(F779,EWKNrListe,Übersicht!D$11:D$26),0)</f>
        <v>0</v>
      </c>
      <c r="AD779" s="142">
        <f>IF(AND(NOT(ISBLANK(G779)),ISNUMBER(H779)),LOOKUP(H779,WKNrListe,Übersicht!I$11:I$26),)</f>
        <v>0</v>
      </c>
      <c r="AE779" s="216" t="str">
        <f t="shared" si="24"/>
        <v/>
      </c>
      <c r="AF779" s="206" t="str">
        <f>IF(OR(ISBLANK(F779),
AND(
ISBLANK(E779),
NOT(ISNUMBER(E779))
)),
"",
IF(
E779&lt;=Schwierigkeitsstufen!J$3,
Schwierigkeitsstufen!K$3,
Schwierigkeitsstufen!K$2
))</f>
        <v/>
      </c>
    </row>
    <row r="780" spans="1:32" s="50" customFormat="1" ht="15" x14ac:dyDescent="0.2">
      <c r="A780" s="46"/>
      <c r="B780" s="46"/>
      <c r="C780" s="48"/>
      <c r="D780" s="48"/>
      <c r="E780" s="47"/>
      <c r="F780" s="48"/>
      <c r="G780" s="48"/>
      <c r="H780" s="170" t="str">
        <f>IF(ISBLANK(G780)," ",IF(LOOKUP(G780,MannschaftsNrListe,Mannschaften!B$4:B$53)&lt;&gt;0,LOOKUP(G780,MannschaftsNrListe,Mannschaften!B$4:B$53),""))</f>
        <v xml:space="preserve"> </v>
      </c>
      <c r="I780" s="48"/>
      <c r="J780" s="48"/>
      <c r="K780" s="48"/>
      <c r="L780" s="48"/>
      <c r="M780" s="48"/>
      <c r="N780" s="48"/>
      <c r="O780" s="48"/>
      <c r="P780" s="48"/>
      <c r="Q780" s="48"/>
      <c r="R780" s="48"/>
      <c r="S780" s="48"/>
      <c r="T780" s="48"/>
      <c r="U780" s="48"/>
      <c r="V780" s="48"/>
      <c r="W780" s="48"/>
      <c r="X780" s="48"/>
      <c r="Y780" s="48"/>
      <c r="Z780" s="48"/>
      <c r="AA780" s="49"/>
      <c r="AB780" s="142">
        <f t="shared" si="25"/>
        <v>0</v>
      </c>
      <c r="AC780" s="142">
        <f>IF(NOT(ISBLANK(F780)),LOOKUP(F780,EWKNrListe,Übersicht!D$11:D$26),0)</f>
        <v>0</v>
      </c>
      <c r="AD780" s="142">
        <f>IF(AND(NOT(ISBLANK(G780)),ISNUMBER(H780)),LOOKUP(H780,WKNrListe,Übersicht!I$11:I$26),)</f>
        <v>0</v>
      </c>
      <c r="AE780" s="216" t="str">
        <f t="shared" si="24"/>
        <v/>
      </c>
      <c r="AF780" s="206" t="str">
        <f>IF(OR(ISBLANK(F780),
AND(
ISBLANK(E780),
NOT(ISNUMBER(E780))
)),
"",
IF(
E780&lt;=Schwierigkeitsstufen!J$3,
Schwierigkeitsstufen!K$3,
Schwierigkeitsstufen!K$2
))</f>
        <v/>
      </c>
    </row>
    <row r="781" spans="1:32" s="50" customFormat="1" ht="15" x14ac:dyDescent="0.2">
      <c r="A781" s="46"/>
      <c r="B781" s="46"/>
      <c r="C781" s="48"/>
      <c r="D781" s="48"/>
      <c r="E781" s="47"/>
      <c r="F781" s="48"/>
      <c r="G781" s="48"/>
      <c r="H781" s="170" t="str">
        <f>IF(ISBLANK(G781)," ",IF(LOOKUP(G781,MannschaftsNrListe,Mannschaften!B$4:B$53)&lt;&gt;0,LOOKUP(G781,MannschaftsNrListe,Mannschaften!B$4:B$53),""))</f>
        <v xml:space="preserve"> </v>
      </c>
      <c r="I781" s="48"/>
      <c r="J781" s="48"/>
      <c r="K781" s="48"/>
      <c r="L781" s="48"/>
      <c r="M781" s="48"/>
      <c r="N781" s="48"/>
      <c r="O781" s="48"/>
      <c r="P781" s="48"/>
      <c r="Q781" s="48"/>
      <c r="R781" s="48"/>
      <c r="S781" s="48"/>
      <c r="T781" s="48"/>
      <c r="U781" s="48"/>
      <c r="V781" s="48"/>
      <c r="W781" s="48"/>
      <c r="X781" s="48"/>
      <c r="Y781" s="48"/>
      <c r="Z781" s="48"/>
      <c r="AA781" s="49"/>
      <c r="AB781" s="142">
        <f t="shared" si="25"/>
        <v>0</v>
      </c>
      <c r="AC781" s="142">
        <f>IF(NOT(ISBLANK(F781)),LOOKUP(F781,EWKNrListe,Übersicht!D$11:D$26),0)</f>
        <v>0</v>
      </c>
      <c r="AD781" s="142">
        <f>IF(AND(NOT(ISBLANK(G781)),ISNUMBER(H781)),LOOKUP(H781,WKNrListe,Übersicht!I$11:I$26),)</f>
        <v>0</v>
      </c>
      <c r="AE781" s="216" t="str">
        <f t="shared" si="24"/>
        <v/>
      </c>
      <c r="AF781" s="206" t="str">
        <f>IF(OR(ISBLANK(F781),
AND(
ISBLANK(E781),
NOT(ISNUMBER(E781))
)),
"",
IF(
E781&lt;=Schwierigkeitsstufen!J$3,
Schwierigkeitsstufen!K$3,
Schwierigkeitsstufen!K$2
))</f>
        <v/>
      </c>
    </row>
    <row r="782" spans="1:32" s="50" customFormat="1" ht="15" x14ac:dyDescent="0.2">
      <c r="A782" s="46"/>
      <c r="B782" s="46"/>
      <c r="C782" s="48"/>
      <c r="D782" s="48"/>
      <c r="E782" s="47"/>
      <c r="F782" s="48"/>
      <c r="G782" s="48"/>
      <c r="H782" s="170" t="str">
        <f>IF(ISBLANK(G782)," ",IF(LOOKUP(G782,MannschaftsNrListe,Mannschaften!B$4:B$53)&lt;&gt;0,LOOKUP(G782,MannschaftsNrListe,Mannschaften!B$4:B$53),""))</f>
        <v xml:space="preserve"> </v>
      </c>
      <c r="I782" s="48"/>
      <c r="J782" s="48"/>
      <c r="K782" s="48"/>
      <c r="L782" s="48"/>
      <c r="M782" s="48"/>
      <c r="N782" s="48"/>
      <c r="O782" s="48"/>
      <c r="P782" s="48"/>
      <c r="Q782" s="48"/>
      <c r="R782" s="48"/>
      <c r="S782" s="48"/>
      <c r="T782" s="48"/>
      <c r="U782" s="48"/>
      <c r="V782" s="48"/>
      <c r="W782" s="48"/>
      <c r="X782" s="48"/>
      <c r="Y782" s="48"/>
      <c r="Z782" s="48"/>
      <c r="AA782" s="49"/>
      <c r="AB782" s="142">
        <f t="shared" si="25"/>
        <v>0</v>
      </c>
      <c r="AC782" s="142">
        <f>IF(NOT(ISBLANK(F782)),LOOKUP(F782,EWKNrListe,Übersicht!D$11:D$26),0)</f>
        <v>0</v>
      </c>
      <c r="AD782" s="142">
        <f>IF(AND(NOT(ISBLANK(G782)),ISNUMBER(H782)),LOOKUP(H782,WKNrListe,Übersicht!I$11:I$26),)</f>
        <v>0</v>
      </c>
      <c r="AE782" s="216" t="str">
        <f t="shared" si="24"/>
        <v/>
      </c>
      <c r="AF782" s="206" t="str">
        <f>IF(OR(ISBLANK(F782),
AND(
ISBLANK(E782),
NOT(ISNUMBER(E782))
)),
"",
IF(
E782&lt;=Schwierigkeitsstufen!J$3,
Schwierigkeitsstufen!K$3,
Schwierigkeitsstufen!K$2
))</f>
        <v/>
      </c>
    </row>
    <row r="783" spans="1:32" s="50" customFormat="1" ht="15" x14ac:dyDescent="0.2">
      <c r="A783" s="46"/>
      <c r="B783" s="46"/>
      <c r="C783" s="48"/>
      <c r="D783" s="48"/>
      <c r="E783" s="47"/>
      <c r="F783" s="48"/>
      <c r="G783" s="48"/>
      <c r="H783" s="170" t="str">
        <f>IF(ISBLANK(G783)," ",IF(LOOKUP(G783,MannschaftsNrListe,Mannschaften!B$4:B$53)&lt;&gt;0,LOOKUP(G783,MannschaftsNrListe,Mannschaften!B$4:B$53),""))</f>
        <v xml:space="preserve"> </v>
      </c>
      <c r="I783" s="48"/>
      <c r="J783" s="48"/>
      <c r="K783" s="48"/>
      <c r="L783" s="48"/>
      <c r="M783" s="48"/>
      <c r="N783" s="48"/>
      <c r="O783" s="48"/>
      <c r="P783" s="48"/>
      <c r="Q783" s="48"/>
      <c r="R783" s="48"/>
      <c r="S783" s="48"/>
      <c r="T783" s="48"/>
      <c r="U783" s="48"/>
      <c r="V783" s="48"/>
      <c r="W783" s="48"/>
      <c r="X783" s="48"/>
      <c r="Y783" s="48"/>
      <c r="Z783" s="48"/>
      <c r="AA783" s="49"/>
      <c r="AB783" s="142">
        <f t="shared" si="25"/>
        <v>0</v>
      </c>
      <c r="AC783" s="142">
        <f>IF(NOT(ISBLANK(F783)),LOOKUP(F783,EWKNrListe,Übersicht!D$11:D$26),0)</f>
        <v>0</v>
      </c>
      <c r="AD783" s="142">
        <f>IF(AND(NOT(ISBLANK(G783)),ISNUMBER(H783)),LOOKUP(H783,WKNrListe,Übersicht!I$11:I$26),)</f>
        <v>0</v>
      </c>
      <c r="AE783" s="216" t="str">
        <f t="shared" si="24"/>
        <v/>
      </c>
      <c r="AF783" s="206" t="str">
        <f>IF(OR(ISBLANK(F783),
AND(
ISBLANK(E783),
NOT(ISNUMBER(E783))
)),
"",
IF(
E783&lt;=Schwierigkeitsstufen!J$3,
Schwierigkeitsstufen!K$3,
Schwierigkeitsstufen!K$2
))</f>
        <v/>
      </c>
    </row>
    <row r="784" spans="1:32" s="50" customFormat="1" ht="15" x14ac:dyDescent="0.2">
      <c r="A784" s="46"/>
      <c r="B784" s="46"/>
      <c r="C784" s="48"/>
      <c r="D784" s="48"/>
      <c r="E784" s="47"/>
      <c r="F784" s="48"/>
      <c r="G784" s="48"/>
      <c r="H784" s="170" t="str">
        <f>IF(ISBLANK(G784)," ",IF(LOOKUP(G784,MannschaftsNrListe,Mannschaften!B$4:B$53)&lt;&gt;0,LOOKUP(G784,MannschaftsNrListe,Mannschaften!B$4:B$53),""))</f>
        <v xml:space="preserve"> </v>
      </c>
      <c r="I784" s="48"/>
      <c r="J784" s="48"/>
      <c r="K784" s="48"/>
      <c r="L784" s="48"/>
      <c r="M784" s="48"/>
      <c r="N784" s="48"/>
      <c r="O784" s="48"/>
      <c r="P784" s="48"/>
      <c r="Q784" s="48"/>
      <c r="R784" s="48"/>
      <c r="S784" s="48"/>
      <c r="T784" s="48"/>
      <c r="U784" s="48"/>
      <c r="V784" s="48"/>
      <c r="W784" s="48"/>
      <c r="X784" s="48"/>
      <c r="Y784" s="48"/>
      <c r="Z784" s="48"/>
      <c r="AA784" s="49"/>
      <c r="AB784" s="142">
        <f t="shared" si="25"/>
        <v>0</v>
      </c>
      <c r="AC784" s="142">
        <f>IF(NOT(ISBLANK(F784)),LOOKUP(F784,EWKNrListe,Übersicht!D$11:D$26),0)</f>
        <v>0</v>
      </c>
      <c r="AD784" s="142">
        <f>IF(AND(NOT(ISBLANK(G784)),ISNUMBER(H784)),LOOKUP(H784,WKNrListe,Übersicht!I$11:I$26),)</f>
        <v>0</v>
      </c>
      <c r="AE784" s="216" t="str">
        <f t="shared" si="24"/>
        <v/>
      </c>
      <c r="AF784" s="206" t="str">
        <f>IF(OR(ISBLANK(F784),
AND(
ISBLANK(E784),
NOT(ISNUMBER(E784))
)),
"",
IF(
E784&lt;=Schwierigkeitsstufen!J$3,
Schwierigkeitsstufen!K$3,
Schwierigkeitsstufen!K$2
))</f>
        <v/>
      </c>
    </row>
    <row r="785" spans="1:32" s="50" customFormat="1" ht="15" x14ac:dyDescent="0.2">
      <c r="A785" s="46"/>
      <c r="B785" s="46"/>
      <c r="C785" s="48"/>
      <c r="D785" s="48"/>
      <c r="E785" s="47"/>
      <c r="F785" s="48"/>
      <c r="G785" s="48"/>
      <c r="H785" s="170" t="str">
        <f>IF(ISBLANK(G785)," ",IF(LOOKUP(G785,MannschaftsNrListe,Mannschaften!B$4:B$53)&lt;&gt;0,LOOKUP(G785,MannschaftsNrListe,Mannschaften!B$4:B$53),""))</f>
        <v xml:space="preserve"> </v>
      </c>
      <c r="I785" s="48"/>
      <c r="J785" s="48"/>
      <c r="K785" s="48"/>
      <c r="L785" s="48"/>
      <c r="M785" s="48"/>
      <c r="N785" s="48"/>
      <c r="O785" s="48"/>
      <c r="P785" s="48"/>
      <c r="Q785" s="48"/>
      <c r="R785" s="48"/>
      <c r="S785" s="48"/>
      <c r="T785" s="48"/>
      <c r="U785" s="48"/>
      <c r="V785" s="48"/>
      <c r="W785" s="48"/>
      <c r="X785" s="48"/>
      <c r="Y785" s="48"/>
      <c r="Z785" s="48"/>
      <c r="AA785" s="49"/>
      <c r="AB785" s="142">
        <f t="shared" si="25"/>
        <v>0</v>
      </c>
      <c r="AC785" s="142">
        <f>IF(NOT(ISBLANK(F785)),LOOKUP(F785,EWKNrListe,Übersicht!D$11:D$26),0)</f>
        <v>0</v>
      </c>
      <c r="AD785" s="142">
        <f>IF(AND(NOT(ISBLANK(G785)),ISNUMBER(H785)),LOOKUP(H785,WKNrListe,Übersicht!I$11:I$26),)</f>
        <v>0</v>
      </c>
      <c r="AE785" s="216" t="str">
        <f t="shared" si="24"/>
        <v/>
      </c>
      <c r="AF785" s="206" t="str">
        <f>IF(OR(ISBLANK(F785),
AND(
ISBLANK(E785),
NOT(ISNUMBER(E785))
)),
"",
IF(
E785&lt;=Schwierigkeitsstufen!J$3,
Schwierigkeitsstufen!K$3,
Schwierigkeitsstufen!K$2
))</f>
        <v/>
      </c>
    </row>
    <row r="786" spans="1:32" s="50" customFormat="1" ht="15" x14ac:dyDescent="0.2">
      <c r="A786" s="46"/>
      <c r="B786" s="46"/>
      <c r="C786" s="48"/>
      <c r="D786" s="48"/>
      <c r="E786" s="47"/>
      <c r="F786" s="48"/>
      <c r="G786" s="48"/>
      <c r="H786" s="170" t="str">
        <f>IF(ISBLANK(G786)," ",IF(LOOKUP(G786,MannschaftsNrListe,Mannschaften!B$4:B$53)&lt;&gt;0,LOOKUP(G786,MannschaftsNrListe,Mannschaften!B$4:B$53),""))</f>
        <v xml:space="preserve"> </v>
      </c>
      <c r="I786" s="48"/>
      <c r="J786" s="48"/>
      <c r="K786" s="48"/>
      <c r="L786" s="48"/>
      <c r="M786" s="48"/>
      <c r="N786" s="48"/>
      <c r="O786" s="48"/>
      <c r="P786" s="48"/>
      <c r="Q786" s="48"/>
      <c r="R786" s="48"/>
      <c r="S786" s="48"/>
      <c r="T786" s="48"/>
      <c r="U786" s="48"/>
      <c r="V786" s="48"/>
      <c r="W786" s="48"/>
      <c r="X786" s="48"/>
      <c r="Y786" s="48"/>
      <c r="Z786" s="48"/>
      <c r="AA786" s="49"/>
      <c r="AB786" s="142">
        <f t="shared" si="25"/>
        <v>0</v>
      </c>
      <c r="AC786" s="142">
        <f>IF(NOT(ISBLANK(F786)),LOOKUP(F786,EWKNrListe,Übersicht!D$11:D$26),0)</f>
        <v>0</v>
      </c>
      <c r="AD786" s="142">
        <f>IF(AND(NOT(ISBLANK(G786)),ISNUMBER(H786)),LOOKUP(H786,WKNrListe,Übersicht!I$11:I$26),)</f>
        <v>0</v>
      </c>
      <c r="AE786" s="216" t="str">
        <f t="shared" si="24"/>
        <v/>
      </c>
      <c r="AF786" s="206" t="str">
        <f>IF(OR(ISBLANK(F786),
AND(
ISBLANK(E786),
NOT(ISNUMBER(E786))
)),
"",
IF(
E786&lt;=Schwierigkeitsstufen!J$3,
Schwierigkeitsstufen!K$3,
Schwierigkeitsstufen!K$2
))</f>
        <v/>
      </c>
    </row>
    <row r="787" spans="1:32" s="50" customFormat="1" ht="15" x14ac:dyDescent="0.2">
      <c r="A787" s="46"/>
      <c r="B787" s="46"/>
      <c r="C787" s="48"/>
      <c r="D787" s="48"/>
      <c r="E787" s="47"/>
      <c r="F787" s="48"/>
      <c r="G787" s="48"/>
      <c r="H787" s="170" t="str">
        <f>IF(ISBLANK(G787)," ",IF(LOOKUP(G787,MannschaftsNrListe,Mannschaften!B$4:B$53)&lt;&gt;0,LOOKUP(G787,MannschaftsNrListe,Mannschaften!B$4:B$53),""))</f>
        <v xml:space="preserve"> </v>
      </c>
      <c r="I787" s="48"/>
      <c r="J787" s="48"/>
      <c r="K787" s="48"/>
      <c r="L787" s="48"/>
      <c r="M787" s="48"/>
      <c r="N787" s="48"/>
      <c r="O787" s="48"/>
      <c r="P787" s="48"/>
      <c r="Q787" s="48"/>
      <c r="R787" s="48"/>
      <c r="S787" s="48"/>
      <c r="T787" s="48"/>
      <c r="U787" s="48"/>
      <c r="V787" s="48"/>
      <c r="W787" s="48"/>
      <c r="X787" s="48"/>
      <c r="Y787" s="48"/>
      <c r="Z787" s="48"/>
      <c r="AA787" s="49"/>
      <c r="AB787" s="142">
        <f t="shared" si="25"/>
        <v>0</v>
      </c>
      <c r="AC787" s="142">
        <f>IF(NOT(ISBLANK(F787)),LOOKUP(F787,EWKNrListe,Übersicht!D$11:D$26),0)</f>
        <v>0</v>
      </c>
      <c r="AD787" s="142">
        <f>IF(AND(NOT(ISBLANK(G787)),ISNUMBER(H787)),LOOKUP(H787,WKNrListe,Übersicht!I$11:I$26),)</f>
        <v>0</v>
      </c>
      <c r="AE787" s="216" t="str">
        <f t="shared" si="24"/>
        <v/>
      </c>
      <c r="AF787" s="206" t="str">
        <f>IF(OR(ISBLANK(F787),
AND(
ISBLANK(E787),
NOT(ISNUMBER(E787))
)),
"",
IF(
E787&lt;=Schwierigkeitsstufen!J$3,
Schwierigkeitsstufen!K$3,
Schwierigkeitsstufen!K$2
))</f>
        <v/>
      </c>
    </row>
    <row r="788" spans="1:32" s="50" customFormat="1" ht="15" x14ac:dyDescent="0.2">
      <c r="A788" s="46"/>
      <c r="B788" s="46"/>
      <c r="C788" s="48"/>
      <c r="D788" s="48"/>
      <c r="E788" s="47"/>
      <c r="F788" s="48"/>
      <c r="G788" s="48"/>
      <c r="H788" s="170" t="str">
        <f>IF(ISBLANK(G788)," ",IF(LOOKUP(G788,MannschaftsNrListe,Mannschaften!B$4:B$53)&lt;&gt;0,LOOKUP(G788,MannschaftsNrListe,Mannschaften!B$4:B$53),""))</f>
        <v xml:space="preserve"> </v>
      </c>
      <c r="I788" s="48"/>
      <c r="J788" s="48"/>
      <c r="K788" s="48"/>
      <c r="L788" s="48"/>
      <c r="M788" s="48"/>
      <c r="N788" s="48"/>
      <c r="O788" s="48"/>
      <c r="P788" s="48"/>
      <c r="Q788" s="48"/>
      <c r="R788" s="48"/>
      <c r="S788" s="48"/>
      <c r="T788" s="48"/>
      <c r="U788" s="48"/>
      <c r="V788" s="48"/>
      <c r="W788" s="48"/>
      <c r="X788" s="48"/>
      <c r="Y788" s="48"/>
      <c r="Z788" s="48"/>
      <c r="AA788" s="49"/>
      <c r="AB788" s="142">
        <f t="shared" si="25"/>
        <v>0</v>
      </c>
      <c r="AC788" s="142">
        <f>IF(NOT(ISBLANK(F788)),LOOKUP(F788,EWKNrListe,Übersicht!D$11:D$26),0)</f>
        <v>0</v>
      </c>
      <c r="AD788" s="142">
        <f>IF(AND(NOT(ISBLANK(G788)),ISNUMBER(H788)),LOOKUP(H788,WKNrListe,Übersicht!I$11:I$26),)</f>
        <v>0</v>
      </c>
      <c r="AE788" s="216" t="str">
        <f t="shared" si="24"/>
        <v/>
      </c>
      <c r="AF788" s="206" t="str">
        <f>IF(OR(ISBLANK(F788),
AND(
ISBLANK(E788),
NOT(ISNUMBER(E788))
)),
"",
IF(
E788&lt;=Schwierigkeitsstufen!J$3,
Schwierigkeitsstufen!K$3,
Schwierigkeitsstufen!K$2
))</f>
        <v/>
      </c>
    </row>
    <row r="789" spans="1:32" s="50" customFormat="1" ht="15" x14ac:dyDescent="0.2">
      <c r="A789" s="46"/>
      <c r="B789" s="46"/>
      <c r="C789" s="48"/>
      <c r="D789" s="48"/>
      <c r="E789" s="47"/>
      <c r="F789" s="48"/>
      <c r="G789" s="48"/>
      <c r="H789" s="170" t="str">
        <f>IF(ISBLANK(G789)," ",IF(LOOKUP(G789,MannschaftsNrListe,Mannschaften!B$4:B$53)&lt;&gt;0,LOOKUP(G789,MannschaftsNrListe,Mannschaften!B$4:B$53),""))</f>
        <v xml:space="preserve"> </v>
      </c>
      <c r="I789" s="48"/>
      <c r="J789" s="48"/>
      <c r="K789" s="48"/>
      <c r="L789" s="48"/>
      <c r="M789" s="48"/>
      <c r="N789" s="48"/>
      <c r="O789" s="48"/>
      <c r="P789" s="48"/>
      <c r="Q789" s="48"/>
      <c r="R789" s="48"/>
      <c r="S789" s="48"/>
      <c r="T789" s="48"/>
      <c r="U789" s="48"/>
      <c r="V789" s="48"/>
      <c r="W789" s="48"/>
      <c r="X789" s="48"/>
      <c r="Y789" s="48"/>
      <c r="Z789" s="48"/>
      <c r="AA789" s="49"/>
      <c r="AB789" s="142">
        <f t="shared" si="25"/>
        <v>0</v>
      </c>
      <c r="AC789" s="142">
        <f>IF(NOT(ISBLANK(F789)),LOOKUP(F789,EWKNrListe,Übersicht!D$11:D$26),0)</f>
        <v>0</v>
      </c>
      <c r="AD789" s="142">
        <f>IF(AND(NOT(ISBLANK(G789)),ISNUMBER(H789)),LOOKUP(H789,WKNrListe,Übersicht!I$11:I$26),)</f>
        <v>0</v>
      </c>
      <c r="AE789" s="216" t="str">
        <f t="shared" si="24"/>
        <v/>
      </c>
      <c r="AF789" s="206" t="str">
        <f>IF(OR(ISBLANK(F789),
AND(
ISBLANK(E789),
NOT(ISNUMBER(E789))
)),
"",
IF(
E789&lt;=Schwierigkeitsstufen!J$3,
Schwierigkeitsstufen!K$3,
Schwierigkeitsstufen!K$2
))</f>
        <v/>
      </c>
    </row>
    <row r="790" spans="1:32" s="50" customFormat="1" ht="15" x14ac:dyDescent="0.2">
      <c r="A790" s="46"/>
      <c r="B790" s="46"/>
      <c r="C790" s="48"/>
      <c r="D790" s="48"/>
      <c r="E790" s="47"/>
      <c r="F790" s="48"/>
      <c r="G790" s="48"/>
      <c r="H790" s="170" t="str">
        <f>IF(ISBLANK(G790)," ",IF(LOOKUP(G790,MannschaftsNrListe,Mannschaften!B$4:B$53)&lt;&gt;0,LOOKUP(G790,MannschaftsNrListe,Mannschaften!B$4:B$53),""))</f>
        <v xml:space="preserve"> </v>
      </c>
      <c r="I790" s="48"/>
      <c r="J790" s="48"/>
      <c r="K790" s="48"/>
      <c r="L790" s="48"/>
      <c r="M790" s="48"/>
      <c r="N790" s="48"/>
      <c r="O790" s="48"/>
      <c r="P790" s="48"/>
      <c r="Q790" s="48"/>
      <c r="R790" s="48"/>
      <c r="S790" s="48"/>
      <c r="T790" s="48"/>
      <c r="U790" s="48"/>
      <c r="V790" s="48"/>
      <c r="W790" s="48"/>
      <c r="X790" s="48"/>
      <c r="Y790" s="48"/>
      <c r="Z790" s="48"/>
      <c r="AA790" s="49"/>
      <c r="AB790" s="142">
        <f t="shared" si="25"/>
        <v>0</v>
      </c>
      <c r="AC790" s="142">
        <f>IF(NOT(ISBLANK(F790)),LOOKUP(F790,EWKNrListe,Übersicht!D$11:D$26),0)</f>
        <v>0</v>
      </c>
      <c r="AD790" s="142">
        <f>IF(AND(NOT(ISBLANK(G790)),ISNUMBER(H790)),LOOKUP(H790,WKNrListe,Übersicht!I$11:I$26),)</f>
        <v>0</v>
      </c>
      <c r="AE790" s="216" t="str">
        <f t="shared" si="24"/>
        <v/>
      </c>
      <c r="AF790" s="206" t="str">
        <f>IF(OR(ISBLANK(F790),
AND(
ISBLANK(E790),
NOT(ISNUMBER(E790))
)),
"",
IF(
E790&lt;=Schwierigkeitsstufen!J$3,
Schwierigkeitsstufen!K$3,
Schwierigkeitsstufen!K$2
))</f>
        <v/>
      </c>
    </row>
    <row r="791" spans="1:32" s="50" customFormat="1" ht="15" x14ac:dyDescent="0.2">
      <c r="A791" s="46"/>
      <c r="B791" s="46"/>
      <c r="C791" s="48"/>
      <c r="D791" s="48"/>
      <c r="E791" s="47"/>
      <c r="F791" s="48"/>
      <c r="G791" s="48"/>
      <c r="H791" s="170" t="str">
        <f>IF(ISBLANK(G791)," ",IF(LOOKUP(G791,MannschaftsNrListe,Mannschaften!B$4:B$53)&lt;&gt;0,LOOKUP(G791,MannschaftsNrListe,Mannschaften!B$4:B$53),""))</f>
        <v xml:space="preserve"> </v>
      </c>
      <c r="I791" s="48"/>
      <c r="J791" s="48"/>
      <c r="K791" s="48"/>
      <c r="L791" s="48"/>
      <c r="M791" s="48"/>
      <c r="N791" s="48"/>
      <c r="O791" s="48"/>
      <c r="P791" s="48"/>
      <c r="Q791" s="48"/>
      <c r="R791" s="48"/>
      <c r="S791" s="48"/>
      <c r="T791" s="48"/>
      <c r="U791" s="48"/>
      <c r="V791" s="48"/>
      <c r="W791" s="48"/>
      <c r="X791" s="48"/>
      <c r="Y791" s="48"/>
      <c r="Z791" s="48"/>
      <c r="AA791" s="49"/>
      <c r="AB791" s="142">
        <f t="shared" si="25"/>
        <v>0</v>
      </c>
      <c r="AC791" s="142">
        <f>IF(NOT(ISBLANK(F791)),LOOKUP(F791,EWKNrListe,Übersicht!D$11:D$26),0)</f>
        <v>0</v>
      </c>
      <c r="AD791" s="142">
        <f>IF(AND(NOT(ISBLANK(G791)),ISNUMBER(H791)),LOOKUP(H791,WKNrListe,Übersicht!I$11:I$26),)</f>
        <v>0</v>
      </c>
      <c r="AE791" s="216" t="str">
        <f t="shared" si="24"/>
        <v/>
      </c>
      <c r="AF791" s="206" t="str">
        <f>IF(OR(ISBLANK(F791),
AND(
ISBLANK(E791),
NOT(ISNUMBER(E791))
)),
"",
IF(
E791&lt;=Schwierigkeitsstufen!J$3,
Schwierigkeitsstufen!K$3,
Schwierigkeitsstufen!K$2
))</f>
        <v/>
      </c>
    </row>
    <row r="792" spans="1:32" s="50" customFormat="1" ht="15" x14ac:dyDescent="0.2">
      <c r="A792" s="46"/>
      <c r="B792" s="46"/>
      <c r="C792" s="48"/>
      <c r="D792" s="48"/>
      <c r="E792" s="47"/>
      <c r="F792" s="48"/>
      <c r="G792" s="48"/>
      <c r="H792" s="170" t="str">
        <f>IF(ISBLANK(G792)," ",IF(LOOKUP(G792,MannschaftsNrListe,Mannschaften!B$4:B$53)&lt;&gt;0,LOOKUP(G792,MannschaftsNrListe,Mannschaften!B$4:B$53),""))</f>
        <v xml:space="preserve"> </v>
      </c>
      <c r="I792" s="48"/>
      <c r="J792" s="48"/>
      <c r="K792" s="48"/>
      <c r="L792" s="48"/>
      <c r="M792" s="48"/>
      <c r="N792" s="48"/>
      <c r="O792" s="48"/>
      <c r="P792" s="48"/>
      <c r="Q792" s="48"/>
      <c r="R792" s="48"/>
      <c r="S792" s="48"/>
      <c r="T792" s="48"/>
      <c r="U792" s="48"/>
      <c r="V792" s="48"/>
      <c r="W792" s="48"/>
      <c r="X792" s="48"/>
      <c r="Y792" s="48"/>
      <c r="Z792" s="48"/>
      <c r="AA792" s="49"/>
      <c r="AB792" s="142">
        <f t="shared" si="25"/>
        <v>0</v>
      </c>
      <c r="AC792" s="142">
        <f>IF(NOT(ISBLANK(F792)),LOOKUP(F792,EWKNrListe,Übersicht!D$11:D$26),0)</f>
        <v>0</v>
      </c>
      <c r="AD792" s="142">
        <f>IF(AND(NOT(ISBLANK(G792)),ISNUMBER(H792)),LOOKUP(H792,WKNrListe,Übersicht!I$11:I$26),)</f>
        <v>0</v>
      </c>
      <c r="AE792" s="216" t="str">
        <f t="shared" si="24"/>
        <v/>
      </c>
      <c r="AF792" s="206" t="str">
        <f>IF(OR(ISBLANK(F792),
AND(
ISBLANK(E792),
NOT(ISNUMBER(E792))
)),
"",
IF(
E792&lt;=Schwierigkeitsstufen!J$3,
Schwierigkeitsstufen!K$3,
Schwierigkeitsstufen!K$2
))</f>
        <v/>
      </c>
    </row>
    <row r="793" spans="1:32" s="50" customFormat="1" ht="15" x14ac:dyDescent="0.2">
      <c r="A793" s="46"/>
      <c r="B793" s="46"/>
      <c r="C793" s="48"/>
      <c r="D793" s="48"/>
      <c r="E793" s="47"/>
      <c r="F793" s="48"/>
      <c r="G793" s="48"/>
      <c r="H793" s="170" t="str">
        <f>IF(ISBLANK(G793)," ",IF(LOOKUP(G793,MannschaftsNrListe,Mannschaften!B$4:B$53)&lt;&gt;0,LOOKUP(G793,MannschaftsNrListe,Mannschaften!B$4:B$53),""))</f>
        <v xml:space="preserve"> </v>
      </c>
      <c r="I793" s="48"/>
      <c r="J793" s="48"/>
      <c r="K793" s="48"/>
      <c r="L793" s="48"/>
      <c r="M793" s="48"/>
      <c r="N793" s="48"/>
      <c r="O793" s="48"/>
      <c r="P793" s="48"/>
      <c r="Q793" s="48"/>
      <c r="R793" s="48"/>
      <c r="S793" s="48"/>
      <c r="T793" s="48"/>
      <c r="U793" s="48"/>
      <c r="V793" s="48"/>
      <c r="W793" s="48"/>
      <c r="X793" s="48"/>
      <c r="Y793" s="48"/>
      <c r="Z793" s="48"/>
      <c r="AA793" s="49"/>
      <c r="AB793" s="142">
        <f t="shared" si="25"/>
        <v>0</v>
      </c>
      <c r="AC793" s="142">
        <f>IF(NOT(ISBLANK(F793)),LOOKUP(F793,EWKNrListe,Übersicht!D$11:D$26),0)</f>
        <v>0</v>
      </c>
      <c r="AD793" s="142">
        <f>IF(AND(NOT(ISBLANK(G793)),ISNUMBER(H793)),LOOKUP(H793,WKNrListe,Übersicht!I$11:I$26),)</f>
        <v>0</v>
      </c>
      <c r="AE793" s="216" t="str">
        <f t="shared" si="24"/>
        <v/>
      </c>
      <c r="AF793" s="206" t="str">
        <f>IF(OR(ISBLANK(F793),
AND(
ISBLANK(E793),
NOT(ISNUMBER(E793))
)),
"",
IF(
E793&lt;=Schwierigkeitsstufen!J$3,
Schwierigkeitsstufen!K$3,
Schwierigkeitsstufen!K$2
))</f>
        <v/>
      </c>
    </row>
    <row r="794" spans="1:32" s="50" customFormat="1" ht="15" x14ac:dyDescent="0.2">
      <c r="A794" s="46"/>
      <c r="B794" s="46"/>
      <c r="C794" s="48"/>
      <c r="D794" s="48"/>
      <c r="E794" s="47"/>
      <c r="F794" s="48"/>
      <c r="G794" s="48"/>
      <c r="H794" s="170" t="str">
        <f>IF(ISBLANK(G794)," ",IF(LOOKUP(G794,MannschaftsNrListe,Mannschaften!B$4:B$53)&lt;&gt;0,LOOKUP(G794,MannschaftsNrListe,Mannschaften!B$4:B$53),""))</f>
        <v xml:space="preserve"> </v>
      </c>
      <c r="I794" s="48"/>
      <c r="J794" s="48"/>
      <c r="K794" s="48"/>
      <c r="L794" s="48"/>
      <c r="M794" s="48"/>
      <c r="N794" s="48"/>
      <c r="O794" s="48"/>
      <c r="P794" s="48"/>
      <c r="Q794" s="48"/>
      <c r="R794" s="48"/>
      <c r="S794" s="48"/>
      <c r="T794" s="48"/>
      <c r="U794" s="48"/>
      <c r="V794" s="48"/>
      <c r="W794" s="48"/>
      <c r="X794" s="48"/>
      <c r="Y794" s="48"/>
      <c r="Z794" s="48"/>
      <c r="AA794" s="49"/>
      <c r="AB794" s="142">
        <f t="shared" si="25"/>
        <v>0</v>
      </c>
      <c r="AC794" s="142">
        <f>IF(NOT(ISBLANK(F794)),LOOKUP(F794,EWKNrListe,Übersicht!D$11:D$26),0)</f>
        <v>0</v>
      </c>
      <c r="AD794" s="142">
        <f>IF(AND(NOT(ISBLANK(G794)),ISNUMBER(H794)),LOOKUP(H794,WKNrListe,Übersicht!I$11:I$26),)</f>
        <v>0</v>
      </c>
      <c r="AE794" s="216" t="str">
        <f t="shared" si="24"/>
        <v/>
      </c>
      <c r="AF794" s="206" t="str">
        <f>IF(OR(ISBLANK(F794),
AND(
ISBLANK(E794),
NOT(ISNUMBER(E794))
)),
"",
IF(
E794&lt;=Schwierigkeitsstufen!J$3,
Schwierigkeitsstufen!K$3,
Schwierigkeitsstufen!K$2
))</f>
        <v/>
      </c>
    </row>
    <row r="795" spans="1:32" s="50" customFormat="1" ht="15" x14ac:dyDescent="0.2">
      <c r="A795" s="46"/>
      <c r="B795" s="46"/>
      <c r="C795" s="48"/>
      <c r="D795" s="48"/>
      <c r="E795" s="47"/>
      <c r="F795" s="48"/>
      <c r="G795" s="48"/>
      <c r="H795" s="170" t="str">
        <f>IF(ISBLANK(G795)," ",IF(LOOKUP(G795,MannschaftsNrListe,Mannschaften!B$4:B$53)&lt;&gt;0,LOOKUP(G795,MannschaftsNrListe,Mannschaften!B$4:B$53),""))</f>
        <v xml:space="preserve"> </v>
      </c>
      <c r="I795" s="48"/>
      <c r="J795" s="48"/>
      <c r="K795" s="48"/>
      <c r="L795" s="48"/>
      <c r="M795" s="48"/>
      <c r="N795" s="48"/>
      <c r="O795" s="48"/>
      <c r="P795" s="48"/>
      <c r="Q795" s="48"/>
      <c r="R795" s="48"/>
      <c r="S795" s="48"/>
      <c r="T795" s="48"/>
      <c r="U795" s="48"/>
      <c r="V795" s="48"/>
      <c r="W795" s="48"/>
      <c r="X795" s="48"/>
      <c r="Y795" s="48"/>
      <c r="Z795" s="48"/>
      <c r="AA795" s="49"/>
      <c r="AB795" s="142">
        <f t="shared" si="25"/>
        <v>0</v>
      </c>
      <c r="AC795" s="142">
        <f>IF(NOT(ISBLANK(F795)),LOOKUP(F795,EWKNrListe,Übersicht!D$11:D$26),0)</f>
        <v>0</v>
      </c>
      <c r="AD795" s="142">
        <f>IF(AND(NOT(ISBLANK(G795)),ISNUMBER(H795)),LOOKUP(H795,WKNrListe,Übersicht!I$11:I$26),)</f>
        <v>0</v>
      </c>
      <c r="AE795" s="216" t="str">
        <f t="shared" si="24"/>
        <v/>
      </c>
      <c r="AF795" s="206" t="str">
        <f>IF(OR(ISBLANK(F795),
AND(
ISBLANK(E795),
NOT(ISNUMBER(E795))
)),
"",
IF(
E795&lt;=Schwierigkeitsstufen!J$3,
Schwierigkeitsstufen!K$3,
Schwierigkeitsstufen!K$2
))</f>
        <v/>
      </c>
    </row>
    <row r="796" spans="1:32" s="50" customFormat="1" ht="15" x14ac:dyDescent="0.2">
      <c r="A796" s="46"/>
      <c r="B796" s="46"/>
      <c r="C796" s="48"/>
      <c r="D796" s="48"/>
      <c r="E796" s="47"/>
      <c r="F796" s="48"/>
      <c r="G796" s="48"/>
      <c r="H796" s="170" t="str">
        <f>IF(ISBLANK(G796)," ",IF(LOOKUP(G796,MannschaftsNrListe,Mannschaften!B$4:B$53)&lt;&gt;0,LOOKUP(G796,MannschaftsNrListe,Mannschaften!B$4:B$53),""))</f>
        <v xml:space="preserve"> </v>
      </c>
      <c r="I796" s="48"/>
      <c r="J796" s="48"/>
      <c r="K796" s="48"/>
      <c r="L796" s="48"/>
      <c r="M796" s="48"/>
      <c r="N796" s="48"/>
      <c r="O796" s="48"/>
      <c r="P796" s="48"/>
      <c r="Q796" s="48"/>
      <c r="R796" s="48"/>
      <c r="S796" s="48"/>
      <c r="T796" s="48"/>
      <c r="U796" s="48"/>
      <c r="V796" s="48"/>
      <c r="W796" s="48"/>
      <c r="X796" s="48"/>
      <c r="Y796" s="48"/>
      <c r="Z796" s="48"/>
      <c r="AA796" s="49"/>
      <c r="AB796" s="142">
        <f t="shared" si="25"/>
        <v>0</v>
      </c>
      <c r="AC796" s="142">
        <f>IF(NOT(ISBLANK(F796)),LOOKUP(F796,EWKNrListe,Übersicht!D$11:D$26),0)</f>
        <v>0</v>
      </c>
      <c r="AD796" s="142">
        <f>IF(AND(NOT(ISBLANK(G796)),ISNUMBER(H796)),LOOKUP(H796,WKNrListe,Übersicht!I$11:I$26),)</f>
        <v>0</v>
      </c>
      <c r="AE796" s="216" t="str">
        <f t="shared" si="24"/>
        <v/>
      </c>
      <c r="AF796" s="206" t="str">
        <f>IF(OR(ISBLANK(F796),
AND(
ISBLANK(E796),
NOT(ISNUMBER(E796))
)),
"",
IF(
E796&lt;=Schwierigkeitsstufen!J$3,
Schwierigkeitsstufen!K$3,
Schwierigkeitsstufen!K$2
))</f>
        <v/>
      </c>
    </row>
    <row r="797" spans="1:32" s="50" customFormat="1" ht="15" x14ac:dyDescent="0.2">
      <c r="A797" s="46"/>
      <c r="B797" s="46"/>
      <c r="C797" s="48"/>
      <c r="D797" s="48"/>
      <c r="E797" s="47"/>
      <c r="F797" s="48"/>
      <c r="G797" s="48"/>
      <c r="H797" s="170" t="str">
        <f>IF(ISBLANK(G797)," ",IF(LOOKUP(G797,MannschaftsNrListe,Mannschaften!B$4:B$53)&lt;&gt;0,LOOKUP(G797,MannschaftsNrListe,Mannschaften!B$4:B$53),""))</f>
        <v xml:space="preserve"> </v>
      </c>
      <c r="I797" s="48"/>
      <c r="J797" s="48"/>
      <c r="K797" s="48"/>
      <c r="L797" s="48"/>
      <c r="M797" s="48"/>
      <c r="N797" s="48"/>
      <c r="O797" s="48"/>
      <c r="P797" s="48"/>
      <c r="Q797" s="48"/>
      <c r="R797" s="48"/>
      <c r="S797" s="48"/>
      <c r="T797" s="48"/>
      <c r="U797" s="48"/>
      <c r="V797" s="48"/>
      <c r="W797" s="48"/>
      <c r="X797" s="48"/>
      <c r="Y797" s="48"/>
      <c r="Z797" s="48"/>
      <c r="AA797" s="49"/>
      <c r="AB797" s="142">
        <f t="shared" si="25"/>
        <v>0</v>
      </c>
      <c r="AC797" s="142">
        <f>IF(NOT(ISBLANK(F797)),LOOKUP(F797,EWKNrListe,Übersicht!D$11:D$26),0)</f>
        <v>0</v>
      </c>
      <c r="AD797" s="142">
        <f>IF(AND(NOT(ISBLANK(G797)),ISNUMBER(H797)),LOOKUP(H797,WKNrListe,Übersicht!I$11:I$26),)</f>
        <v>0</v>
      </c>
      <c r="AE797" s="216" t="str">
        <f t="shared" si="24"/>
        <v/>
      </c>
      <c r="AF797" s="206" t="str">
        <f>IF(OR(ISBLANK(F797),
AND(
ISBLANK(E797),
NOT(ISNUMBER(E797))
)),
"",
IF(
E797&lt;=Schwierigkeitsstufen!J$3,
Schwierigkeitsstufen!K$3,
Schwierigkeitsstufen!K$2
))</f>
        <v/>
      </c>
    </row>
    <row r="798" spans="1:32" s="50" customFormat="1" ht="15" x14ac:dyDescent="0.2">
      <c r="A798" s="46"/>
      <c r="B798" s="46"/>
      <c r="C798" s="48"/>
      <c r="D798" s="48"/>
      <c r="E798" s="47"/>
      <c r="F798" s="48"/>
      <c r="G798" s="48"/>
      <c r="H798" s="170" t="str">
        <f>IF(ISBLANK(G798)," ",IF(LOOKUP(G798,MannschaftsNrListe,Mannschaften!B$4:B$53)&lt;&gt;0,LOOKUP(G798,MannschaftsNrListe,Mannschaften!B$4:B$53),""))</f>
        <v xml:space="preserve"> </v>
      </c>
      <c r="I798" s="48"/>
      <c r="J798" s="48"/>
      <c r="K798" s="48"/>
      <c r="L798" s="48"/>
      <c r="M798" s="48"/>
      <c r="N798" s="48"/>
      <c r="O798" s="48"/>
      <c r="P798" s="48"/>
      <c r="Q798" s="48"/>
      <c r="R798" s="48"/>
      <c r="S798" s="48"/>
      <c r="T798" s="48"/>
      <c r="U798" s="48"/>
      <c r="V798" s="48"/>
      <c r="W798" s="48"/>
      <c r="X798" s="48"/>
      <c r="Y798" s="48"/>
      <c r="Z798" s="48"/>
      <c r="AA798" s="49"/>
      <c r="AB798" s="142">
        <f t="shared" si="25"/>
        <v>0</v>
      </c>
      <c r="AC798" s="142">
        <f>IF(NOT(ISBLANK(F798)),LOOKUP(F798,EWKNrListe,Übersicht!D$11:D$26),0)</f>
        <v>0</v>
      </c>
      <c r="AD798" s="142">
        <f>IF(AND(NOT(ISBLANK(G798)),ISNUMBER(H798)),LOOKUP(H798,WKNrListe,Übersicht!I$11:I$26),)</f>
        <v>0</v>
      </c>
      <c r="AE798" s="216" t="str">
        <f t="shared" si="24"/>
        <v/>
      </c>
      <c r="AF798" s="206" t="str">
        <f>IF(OR(ISBLANK(F798),
AND(
ISBLANK(E798),
NOT(ISNUMBER(E798))
)),
"",
IF(
E798&lt;=Schwierigkeitsstufen!J$3,
Schwierigkeitsstufen!K$3,
Schwierigkeitsstufen!K$2
))</f>
        <v/>
      </c>
    </row>
    <row r="799" spans="1:32" s="50" customFormat="1" ht="15" x14ac:dyDescent="0.2">
      <c r="A799" s="46"/>
      <c r="B799" s="46"/>
      <c r="C799" s="48"/>
      <c r="D799" s="48"/>
      <c r="E799" s="47"/>
      <c r="F799" s="48"/>
      <c r="G799" s="48"/>
      <c r="H799" s="170" t="str">
        <f>IF(ISBLANK(G799)," ",IF(LOOKUP(G799,MannschaftsNrListe,Mannschaften!B$4:B$53)&lt;&gt;0,LOOKUP(G799,MannschaftsNrListe,Mannschaften!B$4:B$53),""))</f>
        <v xml:space="preserve"> </v>
      </c>
      <c r="I799" s="48"/>
      <c r="J799" s="48"/>
      <c r="K799" s="48"/>
      <c r="L799" s="48"/>
      <c r="M799" s="48"/>
      <c r="N799" s="48"/>
      <c r="O799" s="48"/>
      <c r="P799" s="48"/>
      <c r="Q799" s="48"/>
      <c r="R799" s="48"/>
      <c r="S799" s="48"/>
      <c r="T799" s="48"/>
      <c r="U799" s="48"/>
      <c r="V799" s="48"/>
      <c r="W799" s="48"/>
      <c r="X799" s="48"/>
      <c r="Y799" s="48"/>
      <c r="Z799" s="48"/>
      <c r="AA799" s="49"/>
      <c r="AB799" s="142">
        <f t="shared" si="25"/>
        <v>0</v>
      </c>
      <c r="AC799" s="142">
        <f>IF(NOT(ISBLANK(F799)),LOOKUP(F799,EWKNrListe,Übersicht!D$11:D$26),0)</f>
        <v>0</v>
      </c>
      <c r="AD799" s="142">
        <f>IF(AND(NOT(ISBLANK(G799)),ISNUMBER(H799)),LOOKUP(H799,WKNrListe,Übersicht!I$11:I$26),)</f>
        <v>0</v>
      </c>
      <c r="AE799" s="216" t="str">
        <f t="shared" si="24"/>
        <v/>
      </c>
      <c r="AF799" s="206" t="str">
        <f>IF(OR(ISBLANK(F799),
AND(
ISBLANK(E799),
NOT(ISNUMBER(E799))
)),
"",
IF(
E799&lt;=Schwierigkeitsstufen!J$3,
Schwierigkeitsstufen!K$3,
Schwierigkeitsstufen!K$2
))</f>
        <v/>
      </c>
    </row>
    <row r="800" spans="1:32" s="50" customFormat="1" ht="15" x14ac:dyDescent="0.2">
      <c r="A800" s="46"/>
      <c r="B800" s="46"/>
      <c r="C800" s="48"/>
      <c r="D800" s="48"/>
      <c r="E800" s="47"/>
      <c r="F800" s="48"/>
      <c r="G800" s="48"/>
      <c r="H800" s="170" t="str">
        <f>IF(ISBLANK(G800)," ",IF(LOOKUP(G800,MannschaftsNrListe,Mannschaften!B$4:B$53)&lt;&gt;0,LOOKUP(G800,MannschaftsNrListe,Mannschaften!B$4:B$53),""))</f>
        <v xml:space="preserve"> </v>
      </c>
      <c r="I800" s="48"/>
      <c r="J800" s="48"/>
      <c r="K800" s="48"/>
      <c r="L800" s="48"/>
      <c r="M800" s="48"/>
      <c r="N800" s="48"/>
      <c r="O800" s="48"/>
      <c r="P800" s="48"/>
      <c r="Q800" s="48"/>
      <c r="R800" s="48"/>
      <c r="S800" s="48"/>
      <c r="T800" s="48"/>
      <c r="U800" s="48"/>
      <c r="V800" s="48"/>
      <c r="W800" s="48"/>
      <c r="X800" s="48"/>
      <c r="Y800" s="48"/>
      <c r="Z800" s="48"/>
      <c r="AA800" s="49"/>
      <c r="AB800" s="142">
        <f t="shared" si="25"/>
        <v>0</v>
      </c>
      <c r="AC800" s="142">
        <f>IF(NOT(ISBLANK(F800)),LOOKUP(F800,EWKNrListe,Übersicht!D$11:D$26),0)</f>
        <v>0</v>
      </c>
      <c r="AD800" s="142">
        <f>IF(AND(NOT(ISBLANK(G800)),ISNUMBER(H800)),LOOKUP(H800,WKNrListe,Übersicht!I$11:I$26),)</f>
        <v>0</v>
      </c>
      <c r="AE800" s="216" t="str">
        <f t="shared" si="24"/>
        <v/>
      </c>
      <c r="AF800" s="206" t="str">
        <f>IF(OR(ISBLANK(F800),
AND(
ISBLANK(E800),
NOT(ISNUMBER(E800))
)),
"",
IF(
E800&lt;=Schwierigkeitsstufen!J$3,
Schwierigkeitsstufen!K$3,
Schwierigkeitsstufen!K$2
))</f>
        <v/>
      </c>
    </row>
    <row r="801" spans="1:32" s="50" customFormat="1" ht="15" x14ac:dyDescent="0.2">
      <c r="A801" s="46"/>
      <c r="B801" s="46"/>
      <c r="C801" s="48"/>
      <c r="D801" s="48"/>
      <c r="E801" s="47"/>
      <c r="F801" s="48"/>
      <c r="G801" s="48"/>
      <c r="H801" s="170" t="str">
        <f>IF(ISBLANK(G801)," ",IF(LOOKUP(G801,MannschaftsNrListe,Mannschaften!B$4:B$53)&lt;&gt;0,LOOKUP(G801,MannschaftsNrListe,Mannschaften!B$4:B$53),""))</f>
        <v xml:space="preserve"> </v>
      </c>
      <c r="I801" s="48"/>
      <c r="J801" s="48"/>
      <c r="K801" s="48"/>
      <c r="L801" s="48"/>
      <c r="M801" s="48"/>
      <c r="N801" s="48"/>
      <c r="O801" s="48"/>
      <c r="P801" s="48"/>
      <c r="Q801" s="48"/>
      <c r="R801" s="48"/>
      <c r="S801" s="48"/>
      <c r="T801" s="48"/>
      <c r="U801" s="48"/>
      <c r="V801" s="48"/>
      <c r="W801" s="48"/>
      <c r="X801" s="48"/>
      <c r="Y801" s="48"/>
      <c r="Z801" s="48"/>
      <c r="AA801" s="49"/>
      <c r="AB801" s="142">
        <f t="shared" si="25"/>
        <v>0</v>
      </c>
      <c r="AC801" s="142">
        <f>IF(NOT(ISBLANK(F801)),LOOKUP(F801,EWKNrListe,Übersicht!D$11:D$26),0)</f>
        <v>0</v>
      </c>
      <c r="AD801" s="142">
        <f>IF(AND(NOT(ISBLANK(G801)),ISNUMBER(H801)),LOOKUP(H801,WKNrListe,Übersicht!I$11:I$26),)</f>
        <v>0</v>
      </c>
      <c r="AE801" s="216" t="str">
        <f t="shared" si="24"/>
        <v/>
      </c>
      <c r="AF801" s="206" t="str">
        <f>IF(OR(ISBLANK(F801),
AND(
ISBLANK(E801),
NOT(ISNUMBER(E801))
)),
"",
IF(
E801&lt;=Schwierigkeitsstufen!J$3,
Schwierigkeitsstufen!K$3,
Schwierigkeitsstufen!K$2
))</f>
        <v/>
      </c>
    </row>
    <row r="802" spans="1:32" s="50" customFormat="1" ht="15" x14ac:dyDescent="0.2">
      <c r="A802" s="46"/>
      <c r="B802" s="46"/>
      <c r="C802" s="48"/>
      <c r="D802" s="48"/>
      <c r="E802" s="47"/>
      <c r="F802" s="48"/>
      <c r="G802" s="48"/>
      <c r="H802" s="170" t="str">
        <f>IF(ISBLANK(G802)," ",IF(LOOKUP(G802,MannschaftsNrListe,Mannschaften!B$4:B$53)&lt;&gt;0,LOOKUP(G802,MannschaftsNrListe,Mannschaften!B$4:B$53),""))</f>
        <v xml:space="preserve"> </v>
      </c>
      <c r="I802" s="48"/>
      <c r="J802" s="48"/>
      <c r="K802" s="48"/>
      <c r="L802" s="48"/>
      <c r="M802" s="48"/>
      <c r="N802" s="48"/>
      <c r="O802" s="48"/>
      <c r="P802" s="48"/>
      <c r="Q802" s="48"/>
      <c r="R802" s="48"/>
      <c r="S802" s="48"/>
      <c r="T802" s="48"/>
      <c r="U802" s="48"/>
      <c r="V802" s="48"/>
      <c r="W802" s="48"/>
      <c r="X802" s="48"/>
      <c r="Y802" s="48"/>
      <c r="Z802" s="48"/>
      <c r="AA802" s="49"/>
      <c r="AB802" s="142">
        <f t="shared" si="25"/>
        <v>0</v>
      </c>
      <c r="AC802" s="142">
        <f>IF(NOT(ISBLANK(F802)),LOOKUP(F802,EWKNrListe,Übersicht!D$11:D$26),0)</f>
        <v>0</v>
      </c>
      <c r="AD802" s="142">
        <f>IF(AND(NOT(ISBLANK(G802)),ISNUMBER(H802)),LOOKUP(H802,WKNrListe,Übersicht!I$11:I$26),)</f>
        <v>0</v>
      </c>
      <c r="AE802" s="216" t="str">
        <f t="shared" si="24"/>
        <v/>
      </c>
      <c r="AF802" s="206" t="str">
        <f>IF(OR(ISBLANK(F802),
AND(
ISBLANK(E802),
NOT(ISNUMBER(E802))
)),
"",
IF(
E802&lt;=Schwierigkeitsstufen!J$3,
Schwierigkeitsstufen!K$3,
Schwierigkeitsstufen!K$2
))</f>
        <v/>
      </c>
    </row>
    <row r="803" spans="1:32" s="50" customFormat="1" ht="15" x14ac:dyDescent="0.2">
      <c r="A803" s="46"/>
      <c r="B803" s="46"/>
      <c r="C803" s="48"/>
      <c r="D803" s="48"/>
      <c r="E803" s="47"/>
      <c r="F803" s="48"/>
      <c r="G803" s="48"/>
      <c r="H803" s="170" t="str">
        <f>IF(ISBLANK(G803)," ",IF(LOOKUP(G803,MannschaftsNrListe,Mannschaften!B$4:B$53)&lt;&gt;0,LOOKUP(G803,MannschaftsNrListe,Mannschaften!B$4:B$53),""))</f>
        <v xml:space="preserve"> </v>
      </c>
      <c r="I803" s="48"/>
      <c r="J803" s="48"/>
      <c r="K803" s="48"/>
      <c r="L803" s="48"/>
      <c r="M803" s="48"/>
      <c r="N803" s="48"/>
      <c r="O803" s="48"/>
      <c r="P803" s="48"/>
      <c r="Q803" s="48"/>
      <c r="R803" s="48"/>
      <c r="S803" s="48"/>
      <c r="T803" s="48"/>
      <c r="U803" s="48"/>
      <c r="V803" s="48"/>
      <c r="W803" s="48"/>
      <c r="X803" s="48"/>
      <c r="Y803" s="48"/>
      <c r="Z803" s="48"/>
      <c r="AA803" s="49"/>
      <c r="AB803" s="142">
        <f t="shared" si="25"/>
        <v>0</v>
      </c>
      <c r="AC803" s="142">
        <f>IF(NOT(ISBLANK(F803)),LOOKUP(F803,EWKNrListe,Übersicht!D$11:D$26),0)</f>
        <v>0</v>
      </c>
      <c r="AD803" s="142">
        <f>IF(AND(NOT(ISBLANK(G803)),ISNUMBER(H803)),LOOKUP(H803,WKNrListe,Übersicht!I$11:I$26),)</f>
        <v>0</v>
      </c>
      <c r="AE803" s="216" t="str">
        <f t="shared" si="24"/>
        <v/>
      </c>
      <c r="AF803" s="206" t="str">
        <f>IF(OR(ISBLANK(F803),
AND(
ISBLANK(E803),
NOT(ISNUMBER(E803))
)),
"",
IF(
E803&lt;=Schwierigkeitsstufen!J$3,
Schwierigkeitsstufen!K$3,
Schwierigkeitsstufen!K$2
))</f>
        <v/>
      </c>
    </row>
    <row r="804" spans="1:32" s="50" customFormat="1" ht="15" x14ac:dyDescent="0.2">
      <c r="A804" s="46"/>
      <c r="B804" s="46"/>
      <c r="C804" s="48"/>
      <c r="D804" s="48"/>
      <c r="E804" s="47"/>
      <c r="F804" s="48"/>
      <c r="G804" s="48"/>
      <c r="H804" s="170" t="str">
        <f>IF(ISBLANK(G804)," ",IF(LOOKUP(G804,MannschaftsNrListe,Mannschaften!B$4:B$53)&lt;&gt;0,LOOKUP(G804,MannschaftsNrListe,Mannschaften!B$4:B$53),""))</f>
        <v xml:space="preserve"> </v>
      </c>
      <c r="I804" s="48"/>
      <c r="J804" s="48"/>
      <c r="K804" s="48"/>
      <c r="L804" s="48"/>
      <c r="M804" s="48"/>
      <c r="N804" s="48"/>
      <c r="O804" s="48"/>
      <c r="P804" s="48"/>
      <c r="Q804" s="48"/>
      <c r="R804" s="48"/>
      <c r="S804" s="48"/>
      <c r="T804" s="48"/>
      <c r="U804" s="48"/>
      <c r="V804" s="48"/>
      <c r="W804" s="48"/>
      <c r="X804" s="48"/>
      <c r="Y804" s="48"/>
      <c r="Z804" s="48"/>
      <c r="AA804" s="49"/>
      <c r="AB804" s="142">
        <f t="shared" si="25"/>
        <v>0</v>
      </c>
      <c r="AC804" s="142">
        <f>IF(NOT(ISBLANK(F804)),LOOKUP(F804,EWKNrListe,Übersicht!D$11:D$26),0)</f>
        <v>0</v>
      </c>
      <c r="AD804" s="142">
        <f>IF(AND(NOT(ISBLANK(G804)),ISNUMBER(H804)),LOOKUP(H804,WKNrListe,Übersicht!I$11:I$26),)</f>
        <v>0</v>
      </c>
      <c r="AE804" s="216" t="str">
        <f t="shared" si="24"/>
        <v/>
      </c>
      <c r="AF804" s="206" t="str">
        <f>IF(OR(ISBLANK(F804),
AND(
ISBLANK(E804),
NOT(ISNUMBER(E804))
)),
"",
IF(
E804&lt;=Schwierigkeitsstufen!J$3,
Schwierigkeitsstufen!K$3,
Schwierigkeitsstufen!K$2
))</f>
        <v/>
      </c>
    </row>
    <row r="805" spans="1:32" s="50" customFormat="1" ht="15" x14ac:dyDescent="0.2">
      <c r="A805" s="46"/>
      <c r="B805" s="46"/>
      <c r="C805" s="48"/>
      <c r="D805" s="48"/>
      <c r="E805" s="47"/>
      <c r="F805" s="48"/>
      <c r="G805" s="48"/>
      <c r="H805" s="170" t="str">
        <f>IF(ISBLANK(G805)," ",IF(LOOKUP(G805,MannschaftsNrListe,Mannschaften!B$4:B$53)&lt;&gt;0,LOOKUP(G805,MannschaftsNrListe,Mannschaften!B$4:B$53),""))</f>
        <v xml:space="preserve"> </v>
      </c>
      <c r="I805" s="48"/>
      <c r="J805" s="48"/>
      <c r="K805" s="48"/>
      <c r="L805" s="48"/>
      <c r="M805" s="48"/>
      <c r="N805" s="48"/>
      <c r="O805" s="48"/>
      <c r="P805" s="48"/>
      <c r="Q805" s="48"/>
      <c r="R805" s="48"/>
      <c r="S805" s="48"/>
      <c r="T805" s="48"/>
      <c r="U805" s="48"/>
      <c r="V805" s="48"/>
      <c r="W805" s="48"/>
      <c r="X805" s="48"/>
      <c r="Y805" s="48"/>
      <c r="Z805" s="48"/>
      <c r="AA805" s="49"/>
      <c r="AB805" s="142">
        <f t="shared" si="25"/>
        <v>0</v>
      </c>
      <c r="AC805" s="142">
        <f>IF(NOT(ISBLANK(F805)),LOOKUP(F805,EWKNrListe,Übersicht!D$11:D$26),0)</f>
        <v>0</v>
      </c>
      <c r="AD805" s="142">
        <f>IF(AND(NOT(ISBLANK(G805)),ISNUMBER(H805)),LOOKUP(H805,WKNrListe,Übersicht!I$11:I$26),)</f>
        <v>0</v>
      </c>
      <c r="AE805" s="216" t="str">
        <f t="shared" si="24"/>
        <v/>
      </c>
      <c r="AF805" s="206" t="str">
        <f>IF(OR(ISBLANK(F805),
AND(
ISBLANK(E805),
NOT(ISNUMBER(E805))
)),
"",
IF(
E805&lt;=Schwierigkeitsstufen!J$3,
Schwierigkeitsstufen!K$3,
Schwierigkeitsstufen!K$2
))</f>
        <v/>
      </c>
    </row>
    <row r="806" spans="1:32" s="50" customFormat="1" ht="15" x14ac:dyDescent="0.2">
      <c r="A806" s="46"/>
      <c r="B806" s="46"/>
      <c r="C806" s="48"/>
      <c r="D806" s="48"/>
      <c r="E806" s="47"/>
      <c r="F806" s="48"/>
      <c r="G806" s="48"/>
      <c r="H806" s="170" t="str">
        <f>IF(ISBLANK(G806)," ",IF(LOOKUP(G806,MannschaftsNrListe,Mannschaften!B$4:B$53)&lt;&gt;0,LOOKUP(G806,MannschaftsNrListe,Mannschaften!B$4:B$53),""))</f>
        <v xml:space="preserve"> </v>
      </c>
      <c r="I806" s="48"/>
      <c r="J806" s="48"/>
      <c r="K806" s="48"/>
      <c r="L806" s="48"/>
      <c r="M806" s="48"/>
      <c r="N806" s="48"/>
      <c r="O806" s="48"/>
      <c r="P806" s="48"/>
      <c r="Q806" s="48"/>
      <c r="R806" s="48"/>
      <c r="S806" s="48"/>
      <c r="T806" s="48"/>
      <c r="U806" s="48"/>
      <c r="V806" s="48"/>
      <c r="W806" s="48"/>
      <c r="X806" s="48"/>
      <c r="Y806" s="48"/>
      <c r="Z806" s="48"/>
      <c r="AA806" s="49"/>
      <c r="AB806" s="142">
        <f t="shared" si="25"/>
        <v>0</v>
      </c>
      <c r="AC806" s="142">
        <f>IF(NOT(ISBLANK(F806)),LOOKUP(F806,EWKNrListe,Übersicht!D$11:D$26),0)</f>
        <v>0</v>
      </c>
      <c r="AD806" s="142">
        <f>IF(AND(NOT(ISBLANK(G806)),ISNUMBER(H806)),LOOKUP(H806,WKNrListe,Übersicht!I$11:I$26),)</f>
        <v>0</v>
      </c>
      <c r="AE806" s="216" t="str">
        <f t="shared" si="24"/>
        <v/>
      </c>
      <c r="AF806" s="206" t="str">
        <f>IF(OR(ISBLANK(F806),
AND(
ISBLANK(E806),
NOT(ISNUMBER(E806))
)),
"",
IF(
E806&lt;=Schwierigkeitsstufen!J$3,
Schwierigkeitsstufen!K$3,
Schwierigkeitsstufen!K$2
))</f>
        <v/>
      </c>
    </row>
    <row r="807" spans="1:32" s="50" customFormat="1" ht="15" x14ac:dyDescent="0.2">
      <c r="A807" s="46"/>
      <c r="B807" s="46"/>
      <c r="C807" s="48"/>
      <c r="D807" s="48"/>
      <c r="E807" s="47"/>
      <c r="F807" s="48"/>
      <c r="G807" s="48"/>
      <c r="H807" s="170" t="str">
        <f>IF(ISBLANK(G807)," ",IF(LOOKUP(G807,MannschaftsNrListe,Mannschaften!B$4:B$53)&lt;&gt;0,LOOKUP(G807,MannschaftsNrListe,Mannschaften!B$4:B$53),""))</f>
        <v xml:space="preserve"> </v>
      </c>
      <c r="I807" s="48"/>
      <c r="J807" s="48"/>
      <c r="K807" s="48"/>
      <c r="L807" s="48"/>
      <c r="M807" s="48"/>
      <c r="N807" s="48"/>
      <c r="O807" s="48"/>
      <c r="P807" s="48"/>
      <c r="Q807" s="48"/>
      <c r="R807" s="48"/>
      <c r="S807" s="48"/>
      <c r="T807" s="48"/>
      <c r="U807" s="48"/>
      <c r="V807" s="48"/>
      <c r="W807" s="48"/>
      <c r="X807" s="48"/>
      <c r="Y807" s="48"/>
      <c r="Z807" s="48"/>
      <c r="AA807" s="49"/>
      <c r="AB807" s="142">
        <f t="shared" si="25"/>
        <v>0</v>
      </c>
      <c r="AC807" s="142">
        <f>IF(NOT(ISBLANK(F807)),LOOKUP(F807,EWKNrListe,Übersicht!D$11:D$26),0)</f>
        <v>0</v>
      </c>
      <c r="AD807" s="142">
        <f>IF(AND(NOT(ISBLANK(G807)),ISNUMBER(H807)),LOOKUP(H807,WKNrListe,Übersicht!I$11:I$26),)</f>
        <v>0</v>
      </c>
      <c r="AE807" s="216" t="str">
        <f t="shared" si="24"/>
        <v/>
      </c>
      <c r="AF807" s="206" t="str">
        <f>IF(OR(ISBLANK(F807),
AND(
ISBLANK(E807),
NOT(ISNUMBER(E807))
)),
"",
IF(
E807&lt;=Schwierigkeitsstufen!J$3,
Schwierigkeitsstufen!K$3,
Schwierigkeitsstufen!K$2
))</f>
        <v/>
      </c>
    </row>
    <row r="808" spans="1:32" s="50" customFormat="1" ht="15" x14ac:dyDescent="0.2">
      <c r="A808" s="46"/>
      <c r="B808" s="46"/>
      <c r="C808" s="48"/>
      <c r="D808" s="48"/>
      <c r="E808" s="47"/>
      <c r="F808" s="48"/>
      <c r="G808" s="48"/>
      <c r="H808" s="170" t="str">
        <f>IF(ISBLANK(G808)," ",IF(LOOKUP(G808,MannschaftsNrListe,Mannschaften!B$4:B$53)&lt;&gt;0,LOOKUP(G808,MannschaftsNrListe,Mannschaften!B$4:B$53),""))</f>
        <v xml:space="preserve"> </v>
      </c>
      <c r="I808" s="48"/>
      <c r="J808" s="48"/>
      <c r="K808" s="48"/>
      <c r="L808" s="48"/>
      <c r="M808" s="48"/>
      <c r="N808" s="48"/>
      <c r="O808" s="48"/>
      <c r="P808" s="48"/>
      <c r="Q808" s="48"/>
      <c r="R808" s="48"/>
      <c r="S808" s="48"/>
      <c r="T808" s="48"/>
      <c r="U808" s="48"/>
      <c r="V808" s="48"/>
      <c r="W808" s="48"/>
      <c r="X808" s="48"/>
      <c r="Y808" s="48"/>
      <c r="Z808" s="48"/>
      <c r="AA808" s="49"/>
      <c r="AB808" s="142">
        <f t="shared" si="25"/>
        <v>0</v>
      </c>
      <c r="AC808" s="142">
        <f>IF(NOT(ISBLANK(F808)),LOOKUP(F808,EWKNrListe,Übersicht!D$11:D$26),0)</f>
        <v>0</v>
      </c>
      <c r="AD808" s="142">
        <f>IF(AND(NOT(ISBLANK(G808)),ISNUMBER(H808)),LOOKUP(H808,WKNrListe,Übersicht!I$11:I$26),)</f>
        <v>0</v>
      </c>
      <c r="AE808" s="216" t="str">
        <f t="shared" si="24"/>
        <v/>
      </c>
      <c r="AF808" s="206" t="str">
        <f>IF(OR(ISBLANK(F808),
AND(
ISBLANK(E808),
NOT(ISNUMBER(E808))
)),
"",
IF(
E808&lt;=Schwierigkeitsstufen!J$3,
Schwierigkeitsstufen!K$3,
Schwierigkeitsstufen!K$2
))</f>
        <v/>
      </c>
    </row>
    <row r="809" spans="1:32" s="50" customFormat="1" ht="15" x14ac:dyDescent="0.2">
      <c r="A809" s="46"/>
      <c r="B809" s="46"/>
      <c r="C809" s="48"/>
      <c r="D809" s="48"/>
      <c r="E809" s="47"/>
      <c r="F809" s="48"/>
      <c r="G809" s="48"/>
      <c r="H809" s="170" t="str">
        <f>IF(ISBLANK(G809)," ",IF(LOOKUP(G809,MannschaftsNrListe,Mannschaften!B$4:B$53)&lt;&gt;0,LOOKUP(G809,MannschaftsNrListe,Mannschaften!B$4:B$53),""))</f>
        <v xml:space="preserve"> </v>
      </c>
      <c r="I809" s="48"/>
      <c r="J809" s="48"/>
      <c r="K809" s="48"/>
      <c r="L809" s="48"/>
      <c r="M809" s="48"/>
      <c r="N809" s="48"/>
      <c r="O809" s="48"/>
      <c r="P809" s="48"/>
      <c r="Q809" s="48"/>
      <c r="R809" s="48"/>
      <c r="S809" s="48"/>
      <c r="T809" s="48"/>
      <c r="U809" s="48"/>
      <c r="V809" s="48"/>
      <c r="W809" s="48"/>
      <c r="X809" s="48"/>
      <c r="Y809" s="48"/>
      <c r="Z809" s="48"/>
      <c r="AA809" s="49"/>
      <c r="AB809" s="142">
        <f t="shared" si="25"/>
        <v>0</v>
      </c>
      <c r="AC809" s="142">
        <f>IF(NOT(ISBLANK(F809)),LOOKUP(F809,EWKNrListe,Übersicht!D$11:D$26),0)</f>
        <v>0</v>
      </c>
      <c r="AD809" s="142">
        <f>IF(AND(NOT(ISBLANK(G809)),ISNUMBER(H809)),LOOKUP(H809,WKNrListe,Übersicht!I$11:I$26),)</f>
        <v>0</v>
      </c>
      <c r="AE809" s="216" t="str">
        <f t="shared" si="24"/>
        <v/>
      </c>
      <c r="AF809" s="206" t="str">
        <f>IF(OR(ISBLANK(F809),
AND(
ISBLANK(E809),
NOT(ISNUMBER(E809))
)),
"",
IF(
E809&lt;=Schwierigkeitsstufen!J$3,
Schwierigkeitsstufen!K$3,
Schwierigkeitsstufen!K$2
))</f>
        <v/>
      </c>
    </row>
    <row r="810" spans="1:32" s="50" customFormat="1" ht="15" x14ac:dyDescent="0.2">
      <c r="A810" s="46"/>
      <c r="B810" s="46"/>
      <c r="C810" s="48"/>
      <c r="D810" s="48"/>
      <c r="E810" s="47"/>
      <c r="F810" s="48"/>
      <c r="G810" s="48"/>
      <c r="H810" s="170" t="str">
        <f>IF(ISBLANK(G810)," ",IF(LOOKUP(G810,MannschaftsNrListe,Mannschaften!B$4:B$53)&lt;&gt;0,LOOKUP(G810,MannschaftsNrListe,Mannschaften!B$4:B$53),""))</f>
        <v xml:space="preserve"> </v>
      </c>
      <c r="I810" s="48"/>
      <c r="J810" s="48"/>
      <c r="K810" s="48"/>
      <c r="L810" s="48"/>
      <c r="M810" s="48"/>
      <c r="N810" s="48"/>
      <c r="O810" s="48"/>
      <c r="P810" s="48"/>
      <c r="Q810" s="48"/>
      <c r="R810" s="48"/>
      <c r="S810" s="48"/>
      <c r="T810" s="48"/>
      <c r="U810" s="48"/>
      <c r="V810" s="48"/>
      <c r="W810" s="48"/>
      <c r="X810" s="48"/>
      <c r="Y810" s="48"/>
      <c r="Z810" s="48"/>
      <c r="AA810" s="49"/>
      <c r="AB810" s="142">
        <f t="shared" si="25"/>
        <v>0</v>
      </c>
      <c r="AC810" s="142">
        <f>IF(NOT(ISBLANK(F810)),LOOKUP(F810,EWKNrListe,Übersicht!D$11:D$26),0)</f>
        <v>0</v>
      </c>
      <c r="AD810" s="142">
        <f>IF(AND(NOT(ISBLANK(G810)),ISNUMBER(H810)),LOOKUP(H810,WKNrListe,Übersicht!I$11:I$26),)</f>
        <v>0</v>
      </c>
      <c r="AE810" s="216" t="str">
        <f t="shared" si="24"/>
        <v/>
      </c>
      <c r="AF810" s="206" t="str">
        <f>IF(OR(ISBLANK(F810),
AND(
ISBLANK(E810),
NOT(ISNUMBER(E810))
)),
"",
IF(
E810&lt;=Schwierigkeitsstufen!J$3,
Schwierigkeitsstufen!K$3,
Schwierigkeitsstufen!K$2
))</f>
        <v/>
      </c>
    </row>
    <row r="811" spans="1:32" s="50" customFormat="1" ht="15" x14ac:dyDescent="0.2">
      <c r="A811" s="46"/>
      <c r="B811" s="46"/>
      <c r="C811" s="48"/>
      <c r="D811" s="48"/>
      <c r="E811" s="47"/>
      <c r="F811" s="48"/>
      <c r="G811" s="48"/>
      <c r="H811" s="170" t="str">
        <f>IF(ISBLANK(G811)," ",IF(LOOKUP(G811,MannschaftsNrListe,Mannschaften!B$4:B$53)&lt;&gt;0,LOOKUP(G811,MannschaftsNrListe,Mannschaften!B$4:B$53),""))</f>
        <v xml:space="preserve"> </v>
      </c>
      <c r="I811" s="48"/>
      <c r="J811" s="48"/>
      <c r="K811" s="48"/>
      <c r="L811" s="48"/>
      <c r="M811" s="48"/>
      <c r="N811" s="48"/>
      <c r="O811" s="48"/>
      <c r="P811" s="48"/>
      <c r="Q811" s="48"/>
      <c r="R811" s="48"/>
      <c r="S811" s="48"/>
      <c r="T811" s="48"/>
      <c r="U811" s="48"/>
      <c r="V811" s="48"/>
      <c r="W811" s="48"/>
      <c r="X811" s="48"/>
      <c r="Y811" s="48"/>
      <c r="Z811" s="48"/>
      <c r="AA811" s="49"/>
      <c r="AB811" s="142">
        <f t="shared" si="25"/>
        <v>0</v>
      </c>
      <c r="AC811" s="142">
        <f>IF(NOT(ISBLANK(F811)),LOOKUP(F811,EWKNrListe,Übersicht!D$11:D$26),0)</f>
        <v>0</v>
      </c>
      <c r="AD811" s="142">
        <f>IF(AND(NOT(ISBLANK(G811)),ISNUMBER(H811)),LOOKUP(H811,WKNrListe,Übersicht!I$11:I$26),)</f>
        <v>0</v>
      </c>
      <c r="AE811" s="216" t="str">
        <f t="shared" si="24"/>
        <v/>
      </c>
      <c r="AF811" s="206" t="str">
        <f>IF(OR(ISBLANK(F811),
AND(
ISBLANK(E811),
NOT(ISNUMBER(E811))
)),
"",
IF(
E811&lt;=Schwierigkeitsstufen!J$3,
Schwierigkeitsstufen!K$3,
Schwierigkeitsstufen!K$2
))</f>
        <v/>
      </c>
    </row>
    <row r="812" spans="1:32" s="50" customFormat="1" ht="15" x14ac:dyDescent="0.2">
      <c r="A812" s="46"/>
      <c r="B812" s="46"/>
      <c r="C812" s="48"/>
      <c r="D812" s="48"/>
      <c r="E812" s="47"/>
      <c r="F812" s="48"/>
      <c r="G812" s="48"/>
      <c r="H812" s="170" t="str">
        <f>IF(ISBLANK(G812)," ",IF(LOOKUP(G812,MannschaftsNrListe,Mannschaften!B$4:B$53)&lt;&gt;0,LOOKUP(G812,MannschaftsNrListe,Mannschaften!B$4:B$53),""))</f>
        <v xml:space="preserve"> </v>
      </c>
      <c r="I812" s="48"/>
      <c r="J812" s="48"/>
      <c r="K812" s="48"/>
      <c r="L812" s="48"/>
      <c r="M812" s="48"/>
      <c r="N812" s="48"/>
      <c r="O812" s="48"/>
      <c r="P812" s="48"/>
      <c r="Q812" s="48"/>
      <c r="R812" s="48"/>
      <c r="S812" s="48"/>
      <c r="T812" s="48"/>
      <c r="U812" s="48"/>
      <c r="V812" s="48"/>
      <c r="W812" s="48"/>
      <c r="X812" s="48"/>
      <c r="Y812" s="48"/>
      <c r="Z812" s="48"/>
      <c r="AA812" s="49"/>
      <c r="AB812" s="142">
        <f t="shared" si="25"/>
        <v>0</v>
      </c>
      <c r="AC812" s="142">
        <f>IF(NOT(ISBLANK(F812)),LOOKUP(F812,EWKNrListe,Übersicht!D$11:D$26),0)</f>
        <v>0</v>
      </c>
      <c r="AD812" s="142">
        <f>IF(AND(NOT(ISBLANK(G812)),ISNUMBER(H812)),LOOKUP(H812,WKNrListe,Übersicht!I$11:I$26),)</f>
        <v>0</v>
      </c>
      <c r="AE812" s="216" t="str">
        <f t="shared" si="24"/>
        <v/>
      </c>
      <c r="AF812" s="206" t="str">
        <f>IF(OR(ISBLANK(F812),
AND(
ISBLANK(E812),
NOT(ISNUMBER(E812))
)),
"",
IF(
E812&lt;=Schwierigkeitsstufen!J$3,
Schwierigkeitsstufen!K$3,
Schwierigkeitsstufen!K$2
))</f>
        <v/>
      </c>
    </row>
    <row r="813" spans="1:32" s="50" customFormat="1" ht="15" x14ac:dyDescent="0.2">
      <c r="A813" s="46"/>
      <c r="B813" s="46"/>
      <c r="C813" s="48"/>
      <c r="D813" s="48"/>
      <c r="E813" s="47"/>
      <c r="F813" s="48"/>
      <c r="G813" s="48"/>
      <c r="H813" s="170" t="str">
        <f>IF(ISBLANK(G813)," ",IF(LOOKUP(G813,MannschaftsNrListe,Mannschaften!B$4:B$53)&lt;&gt;0,LOOKUP(G813,MannschaftsNrListe,Mannschaften!B$4:B$53),""))</f>
        <v xml:space="preserve"> </v>
      </c>
      <c r="I813" s="48"/>
      <c r="J813" s="48"/>
      <c r="K813" s="48"/>
      <c r="L813" s="48"/>
      <c r="M813" s="48"/>
      <c r="N813" s="48"/>
      <c r="O813" s="48"/>
      <c r="P813" s="48"/>
      <c r="Q813" s="48"/>
      <c r="R813" s="48"/>
      <c r="S813" s="48"/>
      <c r="T813" s="48"/>
      <c r="U813" s="48"/>
      <c r="V813" s="48"/>
      <c r="W813" s="48"/>
      <c r="X813" s="48"/>
      <c r="Y813" s="48"/>
      <c r="Z813" s="48"/>
      <c r="AA813" s="49"/>
      <c r="AB813" s="142">
        <f t="shared" si="25"/>
        <v>0</v>
      </c>
      <c r="AC813" s="142">
        <f>IF(NOT(ISBLANK(F813)),LOOKUP(F813,EWKNrListe,Übersicht!D$11:D$26),0)</f>
        <v>0</v>
      </c>
      <c r="AD813" s="142">
        <f>IF(AND(NOT(ISBLANK(G813)),ISNUMBER(H813)),LOOKUP(H813,WKNrListe,Übersicht!I$11:I$26),)</f>
        <v>0</v>
      </c>
      <c r="AE813" s="216" t="str">
        <f t="shared" si="24"/>
        <v/>
      </c>
      <c r="AF813" s="206" t="str">
        <f>IF(OR(ISBLANK(F813),
AND(
ISBLANK(E813),
NOT(ISNUMBER(E813))
)),
"",
IF(
E813&lt;=Schwierigkeitsstufen!J$3,
Schwierigkeitsstufen!K$3,
Schwierigkeitsstufen!K$2
))</f>
        <v/>
      </c>
    </row>
    <row r="814" spans="1:32" s="50" customFormat="1" ht="15" x14ac:dyDescent="0.2">
      <c r="A814" s="46"/>
      <c r="B814" s="46"/>
      <c r="C814" s="48"/>
      <c r="D814" s="48"/>
      <c r="E814" s="47"/>
      <c r="F814" s="48"/>
      <c r="G814" s="48"/>
      <c r="H814" s="170" t="str">
        <f>IF(ISBLANK(G814)," ",IF(LOOKUP(G814,MannschaftsNrListe,Mannschaften!B$4:B$53)&lt;&gt;0,LOOKUP(G814,MannschaftsNrListe,Mannschaften!B$4:B$53),""))</f>
        <v xml:space="preserve"> </v>
      </c>
      <c r="I814" s="48"/>
      <c r="J814" s="48"/>
      <c r="K814" s="48"/>
      <c r="L814" s="48"/>
      <c r="M814" s="48"/>
      <c r="N814" s="48"/>
      <c r="O814" s="48"/>
      <c r="P814" s="48"/>
      <c r="Q814" s="48"/>
      <c r="R814" s="48"/>
      <c r="S814" s="48"/>
      <c r="T814" s="48"/>
      <c r="U814" s="48"/>
      <c r="V814" s="48"/>
      <c r="W814" s="48"/>
      <c r="X814" s="48"/>
      <c r="Y814" s="48"/>
      <c r="Z814" s="48"/>
      <c r="AA814" s="49"/>
      <c r="AB814" s="142">
        <f t="shared" si="25"/>
        <v>0</v>
      </c>
      <c r="AC814" s="142">
        <f>IF(NOT(ISBLANK(F814)),LOOKUP(F814,EWKNrListe,Übersicht!D$11:D$26),0)</f>
        <v>0</v>
      </c>
      <c r="AD814" s="142">
        <f>IF(AND(NOT(ISBLANK(G814)),ISNUMBER(H814)),LOOKUP(H814,WKNrListe,Übersicht!I$11:I$26),)</f>
        <v>0</v>
      </c>
      <c r="AE814" s="216" t="str">
        <f t="shared" si="24"/>
        <v/>
      </c>
      <c r="AF814" s="206" t="str">
        <f>IF(OR(ISBLANK(F814),
AND(
ISBLANK(E814),
NOT(ISNUMBER(E814))
)),
"",
IF(
E814&lt;=Schwierigkeitsstufen!J$3,
Schwierigkeitsstufen!K$3,
Schwierigkeitsstufen!K$2
))</f>
        <v/>
      </c>
    </row>
    <row r="815" spans="1:32" s="50" customFormat="1" ht="15" x14ac:dyDescent="0.2">
      <c r="A815" s="46"/>
      <c r="B815" s="46"/>
      <c r="C815" s="48"/>
      <c r="D815" s="48"/>
      <c r="E815" s="47"/>
      <c r="F815" s="48"/>
      <c r="G815" s="48"/>
      <c r="H815" s="170" t="str">
        <f>IF(ISBLANK(G815)," ",IF(LOOKUP(G815,MannschaftsNrListe,Mannschaften!B$4:B$53)&lt;&gt;0,LOOKUP(G815,MannschaftsNrListe,Mannschaften!B$4:B$53),""))</f>
        <v xml:space="preserve"> </v>
      </c>
      <c r="I815" s="48"/>
      <c r="J815" s="48"/>
      <c r="K815" s="48"/>
      <c r="L815" s="48"/>
      <c r="M815" s="48"/>
      <c r="N815" s="48"/>
      <c r="O815" s="48"/>
      <c r="P815" s="48"/>
      <c r="Q815" s="48"/>
      <c r="R815" s="48"/>
      <c r="S815" s="48"/>
      <c r="T815" s="48"/>
      <c r="U815" s="48"/>
      <c r="V815" s="48"/>
      <c r="W815" s="48"/>
      <c r="X815" s="48"/>
      <c r="Y815" s="48"/>
      <c r="Z815" s="48"/>
      <c r="AA815" s="49"/>
      <c r="AB815" s="142">
        <f t="shared" si="25"/>
        <v>0</v>
      </c>
      <c r="AC815" s="142">
        <f>IF(NOT(ISBLANK(F815)),LOOKUP(F815,EWKNrListe,Übersicht!D$11:D$26),0)</f>
        <v>0</v>
      </c>
      <c r="AD815" s="142">
        <f>IF(AND(NOT(ISBLANK(G815)),ISNUMBER(H815)),LOOKUP(H815,WKNrListe,Übersicht!I$11:I$26),)</f>
        <v>0</v>
      </c>
      <c r="AE815" s="216" t="str">
        <f t="shared" si="24"/>
        <v/>
      </c>
      <c r="AF815" s="206" t="str">
        <f>IF(OR(ISBLANK(F815),
AND(
ISBLANK(E815),
NOT(ISNUMBER(E815))
)),
"",
IF(
E815&lt;=Schwierigkeitsstufen!J$3,
Schwierigkeitsstufen!K$3,
Schwierigkeitsstufen!K$2
))</f>
        <v/>
      </c>
    </row>
    <row r="816" spans="1:32" s="50" customFormat="1" ht="15" x14ac:dyDescent="0.2">
      <c r="A816" s="46"/>
      <c r="B816" s="46"/>
      <c r="C816" s="48"/>
      <c r="D816" s="48"/>
      <c r="E816" s="47"/>
      <c r="F816" s="48"/>
      <c r="G816" s="48"/>
      <c r="H816" s="170" t="str">
        <f>IF(ISBLANK(G816)," ",IF(LOOKUP(G816,MannschaftsNrListe,Mannschaften!B$4:B$53)&lt;&gt;0,LOOKUP(G816,MannschaftsNrListe,Mannschaften!B$4:B$53),""))</f>
        <v xml:space="preserve"> </v>
      </c>
      <c r="I816" s="48"/>
      <c r="J816" s="48"/>
      <c r="K816" s="48"/>
      <c r="L816" s="48"/>
      <c r="M816" s="48"/>
      <c r="N816" s="48"/>
      <c r="O816" s="48"/>
      <c r="P816" s="48"/>
      <c r="Q816" s="48"/>
      <c r="R816" s="48"/>
      <c r="S816" s="48"/>
      <c r="T816" s="48"/>
      <c r="U816" s="48"/>
      <c r="V816" s="48"/>
      <c r="W816" s="48"/>
      <c r="X816" s="48"/>
      <c r="Y816" s="48"/>
      <c r="Z816" s="48"/>
      <c r="AA816" s="49"/>
      <c r="AB816" s="142">
        <f t="shared" si="25"/>
        <v>0</v>
      </c>
      <c r="AC816" s="142">
        <f>IF(NOT(ISBLANK(F816)),LOOKUP(F816,EWKNrListe,Übersicht!D$11:D$26),0)</f>
        <v>0</v>
      </c>
      <c r="AD816" s="142">
        <f>IF(AND(NOT(ISBLANK(G816)),ISNUMBER(H816)),LOOKUP(H816,WKNrListe,Übersicht!I$11:I$26),)</f>
        <v>0</v>
      </c>
      <c r="AE816" s="216" t="str">
        <f t="shared" si="24"/>
        <v/>
      </c>
      <c r="AF816" s="206" t="str">
        <f>IF(OR(ISBLANK(F816),
AND(
ISBLANK(E816),
NOT(ISNUMBER(E816))
)),
"",
IF(
E816&lt;=Schwierigkeitsstufen!J$3,
Schwierigkeitsstufen!K$3,
Schwierigkeitsstufen!K$2
))</f>
        <v/>
      </c>
    </row>
    <row r="817" spans="1:32" s="50" customFormat="1" ht="15" x14ac:dyDescent="0.2">
      <c r="A817" s="46"/>
      <c r="B817" s="46"/>
      <c r="C817" s="48"/>
      <c r="D817" s="48"/>
      <c r="E817" s="47"/>
      <c r="F817" s="48"/>
      <c r="G817" s="48"/>
      <c r="H817" s="170" t="str">
        <f>IF(ISBLANK(G817)," ",IF(LOOKUP(G817,MannschaftsNrListe,Mannschaften!B$4:B$53)&lt;&gt;0,LOOKUP(G817,MannschaftsNrListe,Mannschaften!B$4:B$53),""))</f>
        <v xml:space="preserve"> </v>
      </c>
      <c r="I817" s="48"/>
      <c r="J817" s="48"/>
      <c r="K817" s="48"/>
      <c r="L817" s="48"/>
      <c r="M817" s="48"/>
      <c r="N817" s="48"/>
      <c r="O817" s="48"/>
      <c r="P817" s="48"/>
      <c r="Q817" s="48"/>
      <c r="R817" s="48"/>
      <c r="S817" s="48"/>
      <c r="T817" s="48"/>
      <c r="U817" s="48"/>
      <c r="V817" s="48"/>
      <c r="W817" s="48"/>
      <c r="X817" s="48"/>
      <c r="Y817" s="48"/>
      <c r="Z817" s="48"/>
      <c r="AA817" s="49"/>
      <c r="AB817" s="142">
        <f t="shared" si="25"/>
        <v>0</v>
      </c>
      <c r="AC817" s="142">
        <f>IF(NOT(ISBLANK(F817)),LOOKUP(F817,EWKNrListe,Übersicht!D$11:D$26),0)</f>
        <v>0</v>
      </c>
      <c r="AD817" s="142">
        <f>IF(AND(NOT(ISBLANK(G817)),ISNUMBER(H817)),LOOKUP(H817,WKNrListe,Übersicht!I$11:I$26),)</f>
        <v>0</v>
      </c>
      <c r="AE817" s="216" t="str">
        <f t="shared" si="24"/>
        <v/>
      </c>
      <c r="AF817" s="206" t="str">
        <f>IF(OR(ISBLANK(F817),
AND(
ISBLANK(E817),
NOT(ISNUMBER(E817))
)),
"",
IF(
E817&lt;=Schwierigkeitsstufen!J$3,
Schwierigkeitsstufen!K$3,
Schwierigkeitsstufen!K$2
))</f>
        <v/>
      </c>
    </row>
    <row r="818" spans="1:32" s="50" customFormat="1" ht="15" x14ac:dyDescent="0.2">
      <c r="A818" s="46"/>
      <c r="B818" s="46"/>
      <c r="C818" s="48"/>
      <c r="D818" s="48"/>
      <c r="E818" s="47"/>
      <c r="F818" s="48"/>
      <c r="G818" s="48"/>
      <c r="H818" s="170" t="str">
        <f>IF(ISBLANK(G818)," ",IF(LOOKUP(G818,MannschaftsNrListe,Mannschaften!B$4:B$53)&lt;&gt;0,LOOKUP(G818,MannschaftsNrListe,Mannschaften!B$4:B$53),""))</f>
        <v xml:space="preserve"> </v>
      </c>
      <c r="I818" s="48"/>
      <c r="J818" s="48"/>
      <c r="K818" s="48"/>
      <c r="L818" s="48"/>
      <c r="M818" s="48"/>
      <c r="N818" s="48"/>
      <c r="O818" s="48"/>
      <c r="P818" s="48"/>
      <c r="Q818" s="48"/>
      <c r="R818" s="48"/>
      <c r="S818" s="48"/>
      <c r="T818" s="48"/>
      <c r="U818" s="48"/>
      <c r="V818" s="48"/>
      <c r="W818" s="48"/>
      <c r="X818" s="48"/>
      <c r="Y818" s="48"/>
      <c r="Z818" s="48"/>
      <c r="AA818" s="49"/>
      <c r="AB818" s="142">
        <f t="shared" si="25"/>
        <v>0</v>
      </c>
      <c r="AC818" s="142">
        <f>IF(NOT(ISBLANK(F818)),LOOKUP(F818,EWKNrListe,Übersicht!D$11:D$26),0)</f>
        <v>0</v>
      </c>
      <c r="AD818" s="142">
        <f>IF(AND(NOT(ISBLANK(G818)),ISNUMBER(H818)),LOOKUP(H818,WKNrListe,Übersicht!I$11:I$26),)</f>
        <v>0</v>
      </c>
      <c r="AE818" s="216" t="str">
        <f t="shared" si="24"/>
        <v/>
      </c>
      <c r="AF818" s="206" t="str">
        <f>IF(OR(ISBLANK(F818),
AND(
ISBLANK(E818),
NOT(ISNUMBER(E818))
)),
"",
IF(
E818&lt;=Schwierigkeitsstufen!J$3,
Schwierigkeitsstufen!K$3,
Schwierigkeitsstufen!K$2
))</f>
        <v/>
      </c>
    </row>
    <row r="819" spans="1:32" s="50" customFormat="1" ht="15" x14ac:dyDescent="0.2">
      <c r="A819" s="46"/>
      <c r="B819" s="46"/>
      <c r="C819" s="48"/>
      <c r="D819" s="48"/>
      <c r="E819" s="47"/>
      <c r="F819" s="48"/>
      <c r="G819" s="48"/>
      <c r="H819" s="170" t="str">
        <f>IF(ISBLANK(G819)," ",IF(LOOKUP(G819,MannschaftsNrListe,Mannschaften!B$4:B$53)&lt;&gt;0,LOOKUP(G819,MannschaftsNrListe,Mannschaften!B$4:B$53),""))</f>
        <v xml:space="preserve"> </v>
      </c>
      <c r="I819" s="48"/>
      <c r="J819" s="48"/>
      <c r="K819" s="48"/>
      <c r="L819" s="48"/>
      <c r="M819" s="48"/>
      <c r="N819" s="48"/>
      <c r="O819" s="48"/>
      <c r="P819" s="48"/>
      <c r="Q819" s="48"/>
      <c r="R819" s="48"/>
      <c r="S819" s="48"/>
      <c r="T819" s="48"/>
      <c r="U819" s="48"/>
      <c r="V819" s="48"/>
      <c r="W819" s="48"/>
      <c r="X819" s="48"/>
      <c r="Y819" s="48"/>
      <c r="Z819" s="48"/>
      <c r="AA819" s="49"/>
      <c r="AB819" s="142">
        <f t="shared" si="25"/>
        <v>0</v>
      </c>
      <c r="AC819" s="142">
        <f>IF(NOT(ISBLANK(F819)),LOOKUP(F819,EWKNrListe,Übersicht!D$11:D$26),0)</f>
        <v>0</v>
      </c>
      <c r="AD819" s="142">
        <f>IF(AND(NOT(ISBLANK(G819)),ISNUMBER(H819)),LOOKUP(H819,WKNrListe,Übersicht!I$11:I$26),)</f>
        <v>0</v>
      </c>
      <c r="AE819" s="216" t="str">
        <f t="shared" si="24"/>
        <v/>
      </c>
      <c r="AF819" s="206" t="str">
        <f>IF(OR(ISBLANK(F819),
AND(
ISBLANK(E819),
NOT(ISNUMBER(E819))
)),
"",
IF(
E819&lt;=Schwierigkeitsstufen!J$3,
Schwierigkeitsstufen!K$3,
Schwierigkeitsstufen!K$2
))</f>
        <v/>
      </c>
    </row>
    <row r="820" spans="1:32" s="50" customFormat="1" ht="15" x14ac:dyDescent="0.2">
      <c r="A820" s="46"/>
      <c r="B820" s="46"/>
      <c r="C820" s="48"/>
      <c r="D820" s="48"/>
      <c r="E820" s="47"/>
      <c r="F820" s="48"/>
      <c r="G820" s="48"/>
      <c r="H820" s="170" t="str">
        <f>IF(ISBLANK(G820)," ",IF(LOOKUP(G820,MannschaftsNrListe,Mannschaften!B$4:B$53)&lt;&gt;0,LOOKUP(G820,MannschaftsNrListe,Mannschaften!B$4:B$53),""))</f>
        <v xml:space="preserve"> </v>
      </c>
      <c r="I820" s="48"/>
      <c r="J820" s="48"/>
      <c r="K820" s="48"/>
      <c r="L820" s="48"/>
      <c r="M820" s="48"/>
      <c r="N820" s="48"/>
      <c r="O820" s="48"/>
      <c r="P820" s="48"/>
      <c r="Q820" s="48"/>
      <c r="R820" s="48"/>
      <c r="S820" s="48"/>
      <c r="T820" s="48"/>
      <c r="U820" s="48"/>
      <c r="V820" s="48"/>
      <c r="W820" s="48"/>
      <c r="X820" s="48"/>
      <c r="Y820" s="48"/>
      <c r="Z820" s="48"/>
      <c r="AA820" s="49"/>
      <c r="AB820" s="142">
        <f t="shared" si="25"/>
        <v>0</v>
      </c>
      <c r="AC820" s="142">
        <f>IF(NOT(ISBLANK(F820)),LOOKUP(F820,EWKNrListe,Übersicht!D$11:D$26),0)</f>
        <v>0</v>
      </c>
      <c r="AD820" s="142">
        <f>IF(AND(NOT(ISBLANK(G820)),ISNUMBER(H820)),LOOKUP(H820,WKNrListe,Übersicht!I$11:I$26),)</f>
        <v>0</v>
      </c>
      <c r="AE820" s="216" t="str">
        <f t="shared" si="24"/>
        <v/>
      </c>
      <c r="AF820" s="206" t="str">
        <f>IF(OR(ISBLANK(F820),
AND(
ISBLANK(E820),
NOT(ISNUMBER(E820))
)),
"",
IF(
E820&lt;=Schwierigkeitsstufen!J$3,
Schwierigkeitsstufen!K$3,
Schwierigkeitsstufen!K$2
))</f>
        <v/>
      </c>
    </row>
    <row r="821" spans="1:32" s="50" customFormat="1" ht="15" x14ac:dyDescent="0.2">
      <c r="A821" s="46"/>
      <c r="B821" s="46"/>
      <c r="C821" s="48"/>
      <c r="D821" s="48"/>
      <c r="E821" s="47"/>
      <c r="F821" s="48"/>
      <c r="G821" s="48"/>
      <c r="H821" s="170" t="str">
        <f>IF(ISBLANK(G821)," ",IF(LOOKUP(G821,MannschaftsNrListe,Mannschaften!B$4:B$53)&lt;&gt;0,LOOKUP(G821,MannschaftsNrListe,Mannschaften!B$4:B$53),""))</f>
        <v xml:space="preserve"> </v>
      </c>
      <c r="I821" s="48"/>
      <c r="J821" s="48"/>
      <c r="K821" s="48"/>
      <c r="L821" s="48"/>
      <c r="M821" s="48"/>
      <c r="N821" s="48"/>
      <c r="O821" s="48"/>
      <c r="P821" s="48"/>
      <c r="Q821" s="48"/>
      <c r="R821" s="48"/>
      <c r="S821" s="48"/>
      <c r="T821" s="48"/>
      <c r="U821" s="48"/>
      <c r="V821" s="48"/>
      <c r="W821" s="48"/>
      <c r="X821" s="48"/>
      <c r="Y821" s="48"/>
      <c r="Z821" s="48"/>
      <c r="AA821" s="49"/>
      <c r="AB821" s="142">
        <f t="shared" si="25"/>
        <v>0</v>
      </c>
      <c r="AC821" s="142">
        <f>IF(NOT(ISBLANK(F821)),LOOKUP(F821,EWKNrListe,Übersicht!D$11:D$26),0)</f>
        <v>0</v>
      </c>
      <c r="AD821" s="142">
        <f>IF(AND(NOT(ISBLANK(G821)),ISNUMBER(H821)),LOOKUP(H821,WKNrListe,Übersicht!I$11:I$26),)</f>
        <v>0</v>
      </c>
      <c r="AE821" s="216" t="str">
        <f t="shared" si="24"/>
        <v/>
      </c>
      <c r="AF821" s="206" t="str">
        <f>IF(OR(ISBLANK(F821),
AND(
ISBLANK(E821),
NOT(ISNUMBER(E821))
)),
"",
IF(
E821&lt;=Schwierigkeitsstufen!J$3,
Schwierigkeitsstufen!K$3,
Schwierigkeitsstufen!K$2
))</f>
        <v/>
      </c>
    </row>
    <row r="822" spans="1:32" s="50" customFormat="1" ht="15" x14ac:dyDescent="0.2">
      <c r="A822" s="46"/>
      <c r="B822" s="46"/>
      <c r="C822" s="48"/>
      <c r="D822" s="48"/>
      <c r="E822" s="47"/>
      <c r="F822" s="48"/>
      <c r="G822" s="48"/>
      <c r="H822" s="170" t="str">
        <f>IF(ISBLANK(G822)," ",IF(LOOKUP(G822,MannschaftsNrListe,Mannschaften!B$4:B$53)&lt;&gt;0,LOOKUP(G822,MannschaftsNrListe,Mannschaften!B$4:B$53),""))</f>
        <v xml:space="preserve"> </v>
      </c>
      <c r="I822" s="48"/>
      <c r="J822" s="48"/>
      <c r="K822" s="48"/>
      <c r="L822" s="48"/>
      <c r="M822" s="48"/>
      <c r="N822" s="48"/>
      <c r="O822" s="48"/>
      <c r="P822" s="48"/>
      <c r="Q822" s="48"/>
      <c r="R822" s="48"/>
      <c r="S822" s="48"/>
      <c r="T822" s="48"/>
      <c r="U822" s="48"/>
      <c r="V822" s="48"/>
      <c r="W822" s="48"/>
      <c r="X822" s="48"/>
      <c r="Y822" s="48"/>
      <c r="Z822" s="48"/>
      <c r="AA822" s="49"/>
      <c r="AB822" s="142">
        <f t="shared" si="25"/>
        <v>0</v>
      </c>
      <c r="AC822" s="142">
        <f>IF(NOT(ISBLANK(F822)),LOOKUP(F822,EWKNrListe,Übersicht!D$11:D$26),0)</f>
        <v>0</v>
      </c>
      <c r="AD822" s="142">
        <f>IF(AND(NOT(ISBLANK(G822)),ISNUMBER(H822)),LOOKUP(H822,WKNrListe,Übersicht!I$11:I$26),)</f>
        <v>0</v>
      </c>
      <c r="AE822" s="216" t="str">
        <f t="shared" si="24"/>
        <v/>
      </c>
      <c r="AF822" s="206" t="str">
        <f>IF(OR(ISBLANK(F822),
AND(
ISBLANK(E822),
NOT(ISNUMBER(E822))
)),
"",
IF(
E822&lt;=Schwierigkeitsstufen!J$3,
Schwierigkeitsstufen!K$3,
Schwierigkeitsstufen!K$2
))</f>
        <v/>
      </c>
    </row>
    <row r="823" spans="1:32" s="50" customFormat="1" ht="15" x14ac:dyDescent="0.2">
      <c r="A823" s="46"/>
      <c r="B823" s="46"/>
      <c r="C823" s="48"/>
      <c r="D823" s="48"/>
      <c r="E823" s="47"/>
      <c r="F823" s="48"/>
      <c r="G823" s="48"/>
      <c r="H823" s="170" t="str">
        <f>IF(ISBLANK(G823)," ",IF(LOOKUP(G823,MannschaftsNrListe,Mannschaften!B$4:B$53)&lt;&gt;0,LOOKUP(G823,MannschaftsNrListe,Mannschaften!B$4:B$53),""))</f>
        <v xml:space="preserve"> </v>
      </c>
      <c r="I823" s="48"/>
      <c r="J823" s="48"/>
      <c r="K823" s="48"/>
      <c r="L823" s="48"/>
      <c r="M823" s="48"/>
      <c r="N823" s="48"/>
      <c r="O823" s="48"/>
      <c r="P823" s="48"/>
      <c r="Q823" s="48"/>
      <c r="R823" s="48"/>
      <c r="S823" s="48"/>
      <c r="T823" s="48"/>
      <c r="U823" s="48"/>
      <c r="V823" s="48"/>
      <c r="W823" s="48"/>
      <c r="X823" s="48"/>
      <c r="Y823" s="48"/>
      <c r="Z823" s="48"/>
      <c r="AA823" s="49"/>
      <c r="AB823" s="142">
        <f t="shared" si="25"/>
        <v>0</v>
      </c>
      <c r="AC823" s="142">
        <f>IF(NOT(ISBLANK(F823)),LOOKUP(F823,EWKNrListe,Übersicht!D$11:D$26),0)</f>
        <v>0</v>
      </c>
      <c r="AD823" s="142">
        <f>IF(AND(NOT(ISBLANK(G823)),ISNUMBER(H823)),LOOKUP(H823,WKNrListe,Übersicht!I$11:I$26),)</f>
        <v>0</v>
      </c>
      <c r="AE823" s="216" t="str">
        <f t="shared" si="24"/>
        <v/>
      </c>
      <c r="AF823" s="206" t="str">
        <f>IF(OR(ISBLANK(F823),
AND(
ISBLANK(E823),
NOT(ISNUMBER(E823))
)),
"",
IF(
E823&lt;=Schwierigkeitsstufen!J$3,
Schwierigkeitsstufen!K$3,
Schwierigkeitsstufen!K$2
))</f>
        <v/>
      </c>
    </row>
    <row r="824" spans="1:32" s="50" customFormat="1" ht="15" x14ac:dyDescent="0.2">
      <c r="A824" s="46"/>
      <c r="B824" s="46"/>
      <c r="C824" s="48"/>
      <c r="D824" s="48"/>
      <c r="E824" s="47"/>
      <c r="F824" s="48"/>
      <c r="G824" s="48"/>
      <c r="H824" s="170" t="str">
        <f>IF(ISBLANK(G824)," ",IF(LOOKUP(G824,MannschaftsNrListe,Mannschaften!B$4:B$53)&lt;&gt;0,LOOKUP(G824,MannschaftsNrListe,Mannschaften!B$4:B$53),""))</f>
        <v xml:space="preserve"> </v>
      </c>
      <c r="I824" s="48"/>
      <c r="J824" s="48"/>
      <c r="K824" s="48"/>
      <c r="L824" s="48"/>
      <c r="M824" s="48"/>
      <c r="N824" s="48"/>
      <c r="O824" s="48"/>
      <c r="P824" s="48"/>
      <c r="Q824" s="48"/>
      <c r="R824" s="48"/>
      <c r="S824" s="48"/>
      <c r="T824" s="48"/>
      <c r="U824" s="48"/>
      <c r="V824" s="48"/>
      <c r="W824" s="48"/>
      <c r="X824" s="48"/>
      <c r="Y824" s="48"/>
      <c r="Z824" s="48"/>
      <c r="AA824" s="49"/>
      <c r="AB824" s="142">
        <f t="shared" si="25"/>
        <v>0</v>
      </c>
      <c r="AC824" s="142">
        <f>IF(NOT(ISBLANK(F824)),LOOKUP(F824,EWKNrListe,Übersicht!D$11:D$26),0)</f>
        <v>0</v>
      </c>
      <c r="AD824" s="142">
        <f>IF(AND(NOT(ISBLANK(G824)),ISNUMBER(H824)),LOOKUP(H824,WKNrListe,Übersicht!I$11:I$26),)</f>
        <v>0</v>
      </c>
      <c r="AE824" s="216" t="str">
        <f t="shared" si="24"/>
        <v/>
      </c>
      <c r="AF824" s="206" t="str">
        <f>IF(OR(ISBLANK(F824),
AND(
ISBLANK(E824),
NOT(ISNUMBER(E824))
)),
"",
IF(
E824&lt;=Schwierigkeitsstufen!J$3,
Schwierigkeitsstufen!K$3,
Schwierigkeitsstufen!K$2
))</f>
        <v/>
      </c>
    </row>
    <row r="825" spans="1:32" s="50" customFormat="1" ht="15" x14ac:dyDescent="0.2">
      <c r="A825" s="46"/>
      <c r="B825" s="46"/>
      <c r="C825" s="48"/>
      <c r="D825" s="48"/>
      <c r="E825" s="47"/>
      <c r="F825" s="48"/>
      <c r="G825" s="48"/>
      <c r="H825" s="170" t="str">
        <f>IF(ISBLANK(G825)," ",IF(LOOKUP(G825,MannschaftsNrListe,Mannschaften!B$4:B$53)&lt;&gt;0,LOOKUP(G825,MannschaftsNrListe,Mannschaften!B$4:B$53),""))</f>
        <v xml:space="preserve"> </v>
      </c>
      <c r="I825" s="48"/>
      <c r="J825" s="48"/>
      <c r="K825" s="48"/>
      <c r="L825" s="48"/>
      <c r="M825" s="48"/>
      <c r="N825" s="48"/>
      <c r="O825" s="48"/>
      <c r="P825" s="48"/>
      <c r="Q825" s="48"/>
      <c r="R825" s="48"/>
      <c r="S825" s="48"/>
      <c r="T825" s="48"/>
      <c r="U825" s="48"/>
      <c r="V825" s="48"/>
      <c r="W825" s="48"/>
      <c r="X825" s="48"/>
      <c r="Y825" s="48"/>
      <c r="Z825" s="48"/>
      <c r="AA825" s="49"/>
      <c r="AB825" s="142">
        <f t="shared" si="25"/>
        <v>0</v>
      </c>
      <c r="AC825" s="142">
        <f>IF(NOT(ISBLANK(F825)),LOOKUP(F825,EWKNrListe,Übersicht!D$11:D$26),0)</f>
        <v>0</v>
      </c>
      <c r="AD825" s="142">
        <f>IF(AND(NOT(ISBLANK(G825)),ISNUMBER(H825)),LOOKUP(H825,WKNrListe,Übersicht!I$11:I$26),)</f>
        <v>0</v>
      </c>
      <c r="AE825" s="216" t="str">
        <f t="shared" si="24"/>
        <v/>
      </c>
      <c r="AF825" s="206" t="str">
        <f>IF(OR(ISBLANK(F825),
AND(
ISBLANK(E825),
NOT(ISNUMBER(E825))
)),
"",
IF(
E825&lt;=Schwierigkeitsstufen!J$3,
Schwierigkeitsstufen!K$3,
Schwierigkeitsstufen!K$2
))</f>
        <v/>
      </c>
    </row>
    <row r="826" spans="1:32" s="50" customFormat="1" ht="15" x14ac:dyDescent="0.2">
      <c r="A826" s="46"/>
      <c r="B826" s="46"/>
      <c r="C826" s="48"/>
      <c r="D826" s="48"/>
      <c r="E826" s="47"/>
      <c r="F826" s="48"/>
      <c r="G826" s="48"/>
      <c r="H826" s="170" t="str">
        <f>IF(ISBLANK(G826)," ",IF(LOOKUP(G826,MannschaftsNrListe,Mannschaften!B$4:B$53)&lt;&gt;0,LOOKUP(G826,MannschaftsNrListe,Mannschaften!B$4:B$53),""))</f>
        <v xml:space="preserve"> </v>
      </c>
      <c r="I826" s="48"/>
      <c r="J826" s="48"/>
      <c r="K826" s="48"/>
      <c r="L826" s="48"/>
      <c r="M826" s="48"/>
      <c r="N826" s="48"/>
      <c r="O826" s="48"/>
      <c r="P826" s="48"/>
      <c r="Q826" s="48"/>
      <c r="R826" s="48"/>
      <c r="S826" s="48"/>
      <c r="T826" s="48"/>
      <c r="U826" s="48"/>
      <c r="V826" s="48"/>
      <c r="W826" s="48"/>
      <c r="X826" s="48"/>
      <c r="Y826" s="48"/>
      <c r="Z826" s="48"/>
      <c r="AA826" s="49"/>
      <c r="AB826" s="142">
        <f t="shared" si="25"/>
        <v>0</v>
      </c>
      <c r="AC826" s="142">
        <f>IF(NOT(ISBLANK(F826)),LOOKUP(F826,EWKNrListe,Übersicht!D$11:D$26),0)</f>
        <v>0</v>
      </c>
      <c r="AD826" s="142">
        <f>IF(AND(NOT(ISBLANK(G826)),ISNUMBER(H826)),LOOKUP(H826,WKNrListe,Übersicht!I$11:I$26),)</f>
        <v>0</v>
      </c>
      <c r="AE826" s="216" t="str">
        <f t="shared" si="24"/>
        <v/>
      </c>
      <c r="AF826" s="206" t="str">
        <f>IF(OR(ISBLANK(F826),
AND(
ISBLANK(E826),
NOT(ISNUMBER(E826))
)),
"",
IF(
E826&lt;=Schwierigkeitsstufen!J$3,
Schwierigkeitsstufen!K$3,
Schwierigkeitsstufen!K$2
))</f>
        <v/>
      </c>
    </row>
    <row r="827" spans="1:32" s="50" customFormat="1" ht="15" x14ac:dyDescent="0.2">
      <c r="A827" s="46"/>
      <c r="B827" s="46"/>
      <c r="C827" s="48"/>
      <c r="D827" s="48"/>
      <c r="E827" s="47"/>
      <c r="F827" s="48"/>
      <c r="G827" s="48"/>
      <c r="H827" s="170" t="str">
        <f>IF(ISBLANK(G827)," ",IF(LOOKUP(G827,MannschaftsNrListe,Mannschaften!B$4:B$53)&lt;&gt;0,LOOKUP(G827,MannschaftsNrListe,Mannschaften!B$4:B$53),""))</f>
        <v xml:space="preserve"> </v>
      </c>
      <c r="I827" s="48"/>
      <c r="J827" s="48"/>
      <c r="K827" s="48"/>
      <c r="L827" s="48"/>
      <c r="M827" s="48"/>
      <c r="N827" s="48"/>
      <c r="O827" s="48"/>
      <c r="P827" s="48"/>
      <c r="Q827" s="48"/>
      <c r="R827" s="48"/>
      <c r="S827" s="48"/>
      <c r="T827" s="48"/>
      <c r="U827" s="48"/>
      <c r="V827" s="48"/>
      <c r="W827" s="48"/>
      <c r="X827" s="48"/>
      <c r="Y827" s="48"/>
      <c r="Z827" s="48"/>
      <c r="AA827" s="49"/>
      <c r="AB827" s="142">
        <f t="shared" si="25"/>
        <v>0</v>
      </c>
      <c r="AC827" s="142">
        <f>IF(NOT(ISBLANK(F827)),LOOKUP(F827,EWKNrListe,Übersicht!D$11:D$26),0)</f>
        <v>0</v>
      </c>
      <c r="AD827" s="142">
        <f>IF(AND(NOT(ISBLANK(G827)),ISNUMBER(H827)),LOOKUP(H827,WKNrListe,Übersicht!I$11:I$26),)</f>
        <v>0</v>
      </c>
      <c r="AE827" s="216" t="str">
        <f t="shared" si="24"/>
        <v/>
      </c>
      <c r="AF827" s="206" t="str">
        <f>IF(OR(ISBLANK(F827),
AND(
ISBLANK(E827),
NOT(ISNUMBER(E827))
)),
"",
IF(
E827&lt;=Schwierigkeitsstufen!J$3,
Schwierigkeitsstufen!K$3,
Schwierigkeitsstufen!K$2
))</f>
        <v/>
      </c>
    </row>
    <row r="828" spans="1:32" s="50" customFormat="1" ht="15" x14ac:dyDescent="0.2">
      <c r="A828" s="46"/>
      <c r="B828" s="46"/>
      <c r="C828" s="48"/>
      <c r="D828" s="48"/>
      <c r="E828" s="47"/>
      <c r="F828" s="48"/>
      <c r="G828" s="48"/>
      <c r="H828" s="170" t="str">
        <f>IF(ISBLANK(G828)," ",IF(LOOKUP(G828,MannschaftsNrListe,Mannschaften!B$4:B$53)&lt;&gt;0,LOOKUP(G828,MannschaftsNrListe,Mannschaften!B$4:B$53),""))</f>
        <v xml:space="preserve"> </v>
      </c>
      <c r="I828" s="48"/>
      <c r="J828" s="48"/>
      <c r="K828" s="48"/>
      <c r="L828" s="48"/>
      <c r="M828" s="48"/>
      <c r="N828" s="48"/>
      <c r="O828" s="48"/>
      <c r="P828" s="48"/>
      <c r="Q828" s="48"/>
      <c r="R828" s="48"/>
      <c r="S828" s="48"/>
      <c r="T828" s="48"/>
      <c r="U828" s="48"/>
      <c r="V828" s="48"/>
      <c r="W828" s="48"/>
      <c r="X828" s="48"/>
      <c r="Y828" s="48"/>
      <c r="Z828" s="48"/>
      <c r="AA828" s="49"/>
      <c r="AB828" s="142">
        <f t="shared" si="25"/>
        <v>0</v>
      </c>
      <c r="AC828" s="142">
        <f>IF(NOT(ISBLANK(F828)),LOOKUP(F828,EWKNrListe,Übersicht!D$11:D$26),0)</f>
        <v>0</v>
      </c>
      <c r="AD828" s="142">
        <f>IF(AND(NOT(ISBLANK(G828)),ISNUMBER(H828)),LOOKUP(H828,WKNrListe,Übersicht!I$11:I$26),)</f>
        <v>0</v>
      </c>
      <c r="AE828" s="216" t="str">
        <f t="shared" si="24"/>
        <v/>
      </c>
      <c r="AF828" s="206" t="str">
        <f>IF(OR(ISBLANK(F828),
AND(
ISBLANK(E828),
NOT(ISNUMBER(E828))
)),
"",
IF(
E828&lt;=Schwierigkeitsstufen!J$3,
Schwierigkeitsstufen!K$3,
Schwierigkeitsstufen!K$2
))</f>
        <v/>
      </c>
    </row>
    <row r="829" spans="1:32" s="50" customFormat="1" ht="15" x14ac:dyDescent="0.2">
      <c r="A829" s="46"/>
      <c r="B829" s="46"/>
      <c r="C829" s="48"/>
      <c r="D829" s="48"/>
      <c r="E829" s="47"/>
      <c r="F829" s="48"/>
      <c r="G829" s="48"/>
      <c r="H829" s="170" t="str">
        <f>IF(ISBLANK(G829)," ",IF(LOOKUP(G829,MannschaftsNrListe,Mannschaften!B$4:B$53)&lt;&gt;0,LOOKUP(G829,MannschaftsNrListe,Mannschaften!B$4:B$53),""))</f>
        <v xml:space="preserve"> </v>
      </c>
      <c r="I829" s="48"/>
      <c r="J829" s="48"/>
      <c r="K829" s="48"/>
      <c r="L829" s="48"/>
      <c r="M829" s="48"/>
      <c r="N829" s="48"/>
      <c r="O829" s="48"/>
      <c r="P829" s="48"/>
      <c r="Q829" s="48"/>
      <c r="R829" s="48"/>
      <c r="S829" s="48"/>
      <c r="T829" s="48"/>
      <c r="U829" s="48"/>
      <c r="V829" s="48"/>
      <c r="W829" s="48"/>
      <c r="X829" s="48"/>
      <c r="Y829" s="48"/>
      <c r="Z829" s="48"/>
      <c r="AA829" s="49"/>
      <c r="AB829" s="142">
        <f t="shared" si="25"/>
        <v>0</v>
      </c>
      <c r="AC829" s="142">
        <f>IF(NOT(ISBLANK(F829)),LOOKUP(F829,EWKNrListe,Übersicht!D$11:D$26),0)</f>
        <v>0</v>
      </c>
      <c r="AD829" s="142">
        <f>IF(AND(NOT(ISBLANK(G829)),ISNUMBER(H829)),LOOKUP(H829,WKNrListe,Übersicht!I$11:I$26),)</f>
        <v>0</v>
      </c>
      <c r="AE829" s="216" t="str">
        <f t="shared" si="24"/>
        <v/>
      </c>
      <c r="AF829" s="206" t="str">
        <f>IF(OR(ISBLANK(F829),
AND(
ISBLANK(E829),
NOT(ISNUMBER(E829))
)),
"",
IF(
E829&lt;=Schwierigkeitsstufen!J$3,
Schwierigkeitsstufen!K$3,
Schwierigkeitsstufen!K$2
))</f>
        <v/>
      </c>
    </row>
    <row r="830" spans="1:32" s="50" customFormat="1" ht="15" x14ac:dyDescent="0.2">
      <c r="A830" s="46"/>
      <c r="B830" s="46"/>
      <c r="C830" s="48"/>
      <c r="D830" s="48"/>
      <c r="E830" s="47"/>
      <c r="F830" s="48"/>
      <c r="G830" s="48"/>
      <c r="H830" s="170" t="str">
        <f>IF(ISBLANK(G830)," ",IF(LOOKUP(G830,MannschaftsNrListe,Mannschaften!B$4:B$53)&lt;&gt;0,LOOKUP(G830,MannschaftsNrListe,Mannschaften!B$4:B$53),""))</f>
        <v xml:space="preserve"> </v>
      </c>
      <c r="I830" s="48"/>
      <c r="J830" s="48"/>
      <c r="K830" s="48"/>
      <c r="L830" s="48"/>
      <c r="M830" s="48"/>
      <c r="N830" s="48"/>
      <c r="O830" s="48"/>
      <c r="P830" s="48"/>
      <c r="Q830" s="48"/>
      <c r="R830" s="48"/>
      <c r="S830" s="48"/>
      <c r="T830" s="48"/>
      <c r="U830" s="48"/>
      <c r="V830" s="48"/>
      <c r="W830" s="48"/>
      <c r="X830" s="48"/>
      <c r="Y830" s="48"/>
      <c r="Z830" s="48"/>
      <c r="AA830" s="49"/>
      <c r="AB830" s="142">
        <f t="shared" si="25"/>
        <v>0</v>
      </c>
      <c r="AC830" s="142">
        <f>IF(NOT(ISBLANK(F830)),LOOKUP(F830,EWKNrListe,Übersicht!D$11:D$26),0)</f>
        <v>0</v>
      </c>
      <c r="AD830" s="142">
        <f>IF(AND(NOT(ISBLANK(G830)),ISNUMBER(H830)),LOOKUP(H830,WKNrListe,Übersicht!I$11:I$26),)</f>
        <v>0</v>
      </c>
      <c r="AE830" s="216" t="str">
        <f t="shared" si="24"/>
        <v/>
      </c>
      <c r="AF830" s="206" t="str">
        <f>IF(OR(ISBLANK(F830),
AND(
ISBLANK(E830),
NOT(ISNUMBER(E830))
)),
"",
IF(
E830&lt;=Schwierigkeitsstufen!J$3,
Schwierigkeitsstufen!K$3,
Schwierigkeitsstufen!K$2
))</f>
        <v/>
      </c>
    </row>
    <row r="831" spans="1:32" s="50" customFormat="1" ht="15" x14ac:dyDescent="0.2">
      <c r="A831" s="46"/>
      <c r="B831" s="46"/>
      <c r="C831" s="48"/>
      <c r="D831" s="48"/>
      <c r="E831" s="47"/>
      <c r="F831" s="48"/>
      <c r="G831" s="48"/>
      <c r="H831" s="170" t="str">
        <f>IF(ISBLANK(G831)," ",IF(LOOKUP(G831,MannschaftsNrListe,Mannschaften!B$4:B$53)&lt;&gt;0,LOOKUP(G831,MannschaftsNrListe,Mannschaften!B$4:B$53),""))</f>
        <v xml:space="preserve"> </v>
      </c>
      <c r="I831" s="48"/>
      <c r="J831" s="48"/>
      <c r="K831" s="48"/>
      <c r="L831" s="48"/>
      <c r="M831" s="48"/>
      <c r="N831" s="48"/>
      <c r="O831" s="48"/>
      <c r="P831" s="48"/>
      <c r="Q831" s="48"/>
      <c r="R831" s="48"/>
      <c r="S831" s="48"/>
      <c r="T831" s="48"/>
      <c r="U831" s="48"/>
      <c r="V831" s="48"/>
      <c r="W831" s="48"/>
      <c r="X831" s="48"/>
      <c r="Y831" s="48"/>
      <c r="Z831" s="48"/>
      <c r="AA831" s="49"/>
      <c r="AB831" s="142">
        <f t="shared" si="25"/>
        <v>0</v>
      </c>
      <c r="AC831" s="142">
        <f>IF(NOT(ISBLANK(F831)),LOOKUP(F831,EWKNrListe,Übersicht!D$11:D$26),0)</f>
        <v>0</v>
      </c>
      <c r="AD831" s="142">
        <f>IF(AND(NOT(ISBLANK(G831)),ISNUMBER(H831)),LOOKUP(H831,WKNrListe,Übersicht!I$11:I$26),)</f>
        <v>0</v>
      </c>
      <c r="AE831" s="216" t="str">
        <f t="shared" si="24"/>
        <v/>
      </c>
      <c r="AF831" s="206" t="str">
        <f>IF(OR(ISBLANK(F831),
AND(
ISBLANK(E831),
NOT(ISNUMBER(E831))
)),
"",
IF(
E831&lt;=Schwierigkeitsstufen!J$3,
Schwierigkeitsstufen!K$3,
Schwierigkeitsstufen!K$2
))</f>
        <v/>
      </c>
    </row>
    <row r="832" spans="1:32" s="50" customFormat="1" ht="15" x14ac:dyDescent="0.2">
      <c r="A832" s="46"/>
      <c r="B832" s="46"/>
      <c r="C832" s="48"/>
      <c r="D832" s="48"/>
      <c r="E832" s="47"/>
      <c r="F832" s="48"/>
      <c r="G832" s="48"/>
      <c r="H832" s="170" t="str">
        <f>IF(ISBLANK(G832)," ",IF(LOOKUP(G832,MannschaftsNrListe,Mannschaften!B$4:B$53)&lt;&gt;0,LOOKUP(G832,MannschaftsNrListe,Mannschaften!B$4:B$53),""))</f>
        <v xml:space="preserve"> </v>
      </c>
      <c r="I832" s="48"/>
      <c r="J832" s="48"/>
      <c r="K832" s="48"/>
      <c r="L832" s="48"/>
      <c r="M832" s="48"/>
      <c r="N832" s="48"/>
      <c r="O832" s="48"/>
      <c r="P832" s="48"/>
      <c r="Q832" s="48"/>
      <c r="R832" s="48"/>
      <c r="S832" s="48"/>
      <c r="T832" s="48"/>
      <c r="U832" s="48"/>
      <c r="V832" s="48"/>
      <c r="W832" s="48"/>
      <c r="X832" s="48"/>
      <c r="Y832" s="48"/>
      <c r="Z832" s="48"/>
      <c r="AA832" s="49"/>
      <c r="AB832" s="142">
        <f t="shared" si="25"/>
        <v>0</v>
      </c>
      <c r="AC832" s="142">
        <f>IF(NOT(ISBLANK(F832)),LOOKUP(F832,EWKNrListe,Übersicht!D$11:D$26),0)</f>
        <v>0</v>
      </c>
      <c r="AD832" s="142">
        <f>IF(AND(NOT(ISBLANK(G832)),ISNUMBER(H832)),LOOKUP(H832,WKNrListe,Übersicht!I$11:I$26),)</f>
        <v>0</v>
      </c>
      <c r="AE832" s="216" t="str">
        <f t="shared" si="24"/>
        <v/>
      </c>
      <c r="AF832" s="206" t="str">
        <f>IF(OR(ISBLANK(F832),
AND(
ISBLANK(E832),
NOT(ISNUMBER(E832))
)),
"",
IF(
E832&lt;=Schwierigkeitsstufen!J$3,
Schwierigkeitsstufen!K$3,
Schwierigkeitsstufen!K$2
))</f>
        <v/>
      </c>
    </row>
    <row r="833" spans="1:32" s="50" customFormat="1" ht="15" x14ac:dyDescent="0.2">
      <c r="A833" s="46"/>
      <c r="B833" s="46"/>
      <c r="C833" s="48"/>
      <c r="D833" s="48"/>
      <c r="E833" s="47"/>
      <c r="F833" s="48"/>
      <c r="G833" s="48"/>
      <c r="H833" s="170" t="str">
        <f>IF(ISBLANK(G833)," ",IF(LOOKUP(G833,MannschaftsNrListe,Mannschaften!B$4:B$53)&lt;&gt;0,LOOKUP(G833,MannschaftsNrListe,Mannschaften!B$4:B$53),""))</f>
        <v xml:space="preserve"> </v>
      </c>
      <c r="I833" s="48"/>
      <c r="J833" s="48"/>
      <c r="K833" s="48"/>
      <c r="L833" s="48"/>
      <c r="M833" s="48"/>
      <c r="N833" s="48"/>
      <c r="O833" s="48"/>
      <c r="P833" s="48"/>
      <c r="Q833" s="48"/>
      <c r="R833" s="48"/>
      <c r="S833" s="48"/>
      <c r="T833" s="48"/>
      <c r="U833" s="48"/>
      <c r="V833" s="48"/>
      <c r="W833" s="48"/>
      <c r="X833" s="48"/>
      <c r="Y833" s="48"/>
      <c r="Z833" s="48"/>
      <c r="AA833" s="49"/>
      <c r="AB833" s="142">
        <f t="shared" si="25"/>
        <v>0</v>
      </c>
      <c r="AC833" s="142">
        <f>IF(NOT(ISBLANK(F833)),LOOKUP(F833,EWKNrListe,Übersicht!D$11:D$26),0)</f>
        <v>0</v>
      </c>
      <c r="AD833" s="142">
        <f>IF(AND(NOT(ISBLANK(G833)),ISNUMBER(H833)),LOOKUP(H833,WKNrListe,Übersicht!I$11:I$26),)</f>
        <v>0</v>
      </c>
      <c r="AE833" s="216" t="str">
        <f t="shared" si="24"/>
        <v/>
      </c>
      <c r="AF833" s="206" t="str">
        <f>IF(OR(ISBLANK(F833),
AND(
ISBLANK(E833),
NOT(ISNUMBER(E833))
)),
"",
IF(
E833&lt;=Schwierigkeitsstufen!J$3,
Schwierigkeitsstufen!K$3,
Schwierigkeitsstufen!K$2
))</f>
        <v/>
      </c>
    </row>
    <row r="834" spans="1:32" s="50" customFormat="1" ht="15" x14ac:dyDescent="0.2">
      <c r="A834" s="46"/>
      <c r="B834" s="46"/>
      <c r="C834" s="48"/>
      <c r="D834" s="48"/>
      <c r="E834" s="47"/>
      <c r="F834" s="48"/>
      <c r="G834" s="48"/>
      <c r="H834" s="170" t="str">
        <f>IF(ISBLANK(G834)," ",IF(LOOKUP(G834,MannschaftsNrListe,Mannschaften!B$4:B$53)&lt;&gt;0,LOOKUP(G834,MannschaftsNrListe,Mannschaften!B$4:B$53),""))</f>
        <v xml:space="preserve"> </v>
      </c>
      <c r="I834" s="48"/>
      <c r="J834" s="48"/>
      <c r="K834" s="48"/>
      <c r="L834" s="48"/>
      <c r="M834" s="48"/>
      <c r="N834" s="48"/>
      <c r="O834" s="48"/>
      <c r="P834" s="48"/>
      <c r="Q834" s="48"/>
      <c r="R834" s="48"/>
      <c r="S834" s="48"/>
      <c r="T834" s="48"/>
      <c r="U834" s="48"/>
      <c r="V834" s="48"/>
      <c r="W834" s="48"/>
      <c r="X834" s="48"/>
      <c r="Y834" s="48"/>
      <c r="Z834" s="48"/>
      <c r="AA834" s="49"/>
      <c r="AB834" s="142">
        <f t="shared" si="25"/>
        <v>0</v>
      </c>
      <c r="AC834" s="142">
        <f>IF(NOT(ISBLANK(F834)),LOOKUP(F834,EWKNrListe,Übersicht!D$11:D$26),0)</f>
        <v>0</v>
      </c>
      <c r="AD834" s="142">
        <f>IF(AND(NOT(ISBLANK(G834)),ISNUMBER(H834)),LOOKUP(H834,WKNrListe,Übersicht!I$11:I$26),)</f>
        <v>0</v>
      </c>
      <c r="AE834" s="216" t="str">
        <f t="shared" si="24"/>
        <v/>
      </c>
      <c r="AF834" s="206" t="str">
        <f>IF(OR(ISBLANK(F834),
AND(
ISBLANK(E834),
NOT(ISNUMBER(E834))
)),
"",
IF(
E834&lt;=Schwierigkeitsstufen!J$3,
Schwierigkeitsstufen!K$3,
Schwierigkeitsstufen!K$2
))</f>
        <v/>
      </c>
    </row>
    <row r="835" spans="1:32" s="50" customFormat="1" ht="15" x14ac:dyDescent="0.2">
      <c r="A835" s="46"/>
      <c r="B835" s="46"/>
      <c r="C835" s="48"/>
      <c r="D835" s="48"/>
      <c r="E835" s="47"/>
      <c r="F835" s="48"/>
      <c r="G835" s="48"/>
      <c r="H835" s="170" t="str">
        <f>IF(ISBLANK(G835)," ",IF(LOOKUP(G835,MannschaftsNrListe,Mannschaften!B$4:B$53)&lt;&gt;0,LOOKUP(G835,MannschaftsNrListe,Mannschaften!B$4:B$53),""))</f>
        <v xml:space="preserve"> </v>
      </c>
      <c r="I835" s="48"/>
      <c r="J835" s="48"/>
      <c r="K835" s="48"/>
      <c r="L835" s="48"/>
      <c r="M835" s="48"/>
      <c r="N835" s="48"/>
      <c r="O835" s="48"/>
      <c r="P835" s="48"/>
      <c r="Q835" s="48"/>
      <c r="R835" s="48"/>
      <c r="S835" s="48"/>
      <c r="T835" s="48"/>
      <c r="U835" s="48"/>
      <c r="V835" s="48"/>
      <c r="W835" s="48"/>
      <c r="X835" s="48"/>
      <c r="Y835" s="48"/>
      <c r="Z835" s="48"/>
      <c r="AA835" s="49"/>
      <c r="AB835" s="142">
        <f t="shared" si="25"/>
        <v>0</v>
      </c>
      <c r="AC835" s="142">
        <f>IF(NOT(ISBLANK(F835)),LOOKUP(F835,EWKNrListe,Übersicht!D$11:D$26),0)</f>
        <v>0</v>
      </c>
      <c r="AD835" s="142">
        <f>IF(AND(NOT(ISBLANK(G835)),ISNUMBER(H835)),LOOKUP(H835,WKNrListe,Übersicht!I$11:I$26),)</f>
        <v>0</v>
      </c>
      <c r="AE835" s="216" t="str">
        <f t="shared" si="24"/>
        <v/>
      </c>
      <c r="AF835" s="206" t="str">
        <f>IF(OR(ISBLANK(F835),
AND(
ISBLANK(E835),
NOT(ISNUMBER(E835))
)),
"",
IF(
E835&lt;=Schwierigkeitsstufen!J$3,
Schwierigkeitsstufen!K$3,
Schwierigkeitsstufen!K$2
))</f>
        <v/>
      </c>
    </row>
    <row r="836" spans="1:32" s="50" customFormat="1" ht="15" x14ac:dyDescent="0.2">
      <c r="A836" s="46"/>
      <c r="B836" s="46"/>
      <c r="C836" s="48"/>
      <c r="D836" s="48"/>
      <c r="E836" s="47"/>
      <c r="F836" s="48"/>
      <c r="G836" s="48"/>
      <c r="H836" s="170" t="str">
        <f>IF(ISBLANK(G836)," ",IF(LOOKUP(G836,MannschaftsNrListe,Mannschaften!B$4:B$53)&lt;&gt;0,LOOKUP(G836,MannschaftsNrListe,Mannschaften!B$4:B$53),""))</f>
        <v xml:space="preserve"> </v>
      </c>
      <c r="I836" s="48"/>
      <c r="J836" s="48"/>
      <c r="K836" s="48"/>
      <c r="L836" s="48"/>
      <c r="M836" s="48"/>
      <c r="N836" s="48"/>
      <c r="O836" s="48"/>
      <c r="P836" s="48"/>
      <c r="Q836" s="48"/>
      <c r="R836" s="48"/>
      <c r="S836" s="48"/>
      <c r="T836" s="48"/>
      <c r="U836" s="48"/>
      <c r="V836" s="48"/>
      <c r="W836" s="48"/>
      <c r="X836" s="48"/>
      <c r="Y836" s="48"/>
      <c r="Z836" s="48"/>
      <c r="AA836" s="49"/>
      <c r="AB836" s="142">
        <f t="shared" si="25"/>
        <v>0</v>
      </c>
      <c r="AC836" s="142">
        <f>IF(NOT(ISBLANK(F836)),LOOKUP(F836,EWKNrListe,Übersicht!D$11:D$26),0)</f>
        <v>0</v>
      </c>
      <c r="AD836" s="142">
        <f>IF(AND(NOT(ISBLANK(G836)),ISNUMBER(H836)),LOOKUP(H836,WKNrListe,Übersicht!I$11:I$26),)</f>
        <v>0</v>
      </c>
      <c r="AE836" s="216" t="str">
        <f t="shared" si="24"/>
        <v/>
      </c>
      <c r="AF836" s="206" t="str">
        <f>IF(OR(ISBLANK(F836),
AND(
ISBLANK(E836),
NOT(ISNUMBER(E836))
)),
"",
IF(
E836&lt;=Schwierigkeitsstufen!J$3,
Schwierigkeitsstufen!K$3,
Schwierigkeitsstufen!K$2
))</f>
        <v/>
      </c>
    </row>
    <row r="837" spans="1:32" s="50" customFormat="1" ht="15" x14ac:dyDescent="0.2">
      <c r="A837" s="46"/>
      <c r="B837" s="46"/>
      <c r="C837" s="48"/>
      <c r="D837" s="48"/>
      <c r="E837" s="47"/>
      <c r="F837" s="48"/>
      <c r="G837" s="48"/>
      <c r="H837" s="170" t="str">
        <f>IF(ISBLANK(G837)," ",IF(LOOKUP(G837,MannschaftsNrListe,Mannschaften!B$4:B$53)&lt;&gt;0,LOOKUP(G837,MannschaftsNrListe,Mannschaften!B$4:B$53),""))</f>
        <v xml:space="preserve"> </v>
      </c>
      <c r="I837" s="48"/>
      <c r="J837" s="48"/>
      <c r="K837" s="48"/>
      <c r="L837" s="48"/>
      <c r="M837" s="48"/>
      <c r="N837" s="48"/>
      <c r="O837" s="48"/>
      <c r="P837" s="48"/>
      <c r="Q837" s="48"/>
      <c r="R837" s="48"/>
      <c r="S837" s="48"/>
      <c r="T837" s="48"/>
      <c r="U837" s="48"/>
      <c r="V837" s="48"/>
      <c r="W837" s="48"/>
      <c r="X837" s="48"/>
      <c r="Y837" s="48"/>
      <c r="Z837" s="48"/>
      <c r="AA837" s="49"/>
      <c r="AB837" s="142">
        <f t="shared" si="25"/>
        <v>0</v>
      </c>
      <c r="AC837" s="142">
        <f>IF(NOT(ISBLANK(F837)),LOOKUP(F837,EWKNrListe,Übersicht!D$11:D$26),0)</f>
        <v>0</v>
      </c>
      <c r="AD837" s="142">
        <f>IF(AND(NOT(ISBLANK(G837)),ISNUMBER(H837)),LOOKUP(H837,WKNrListe,Übersicht!I$11:I$26),)</f>
        <v>0</v>
      </c>
      <c r="AE837" s="216" t="str">
        <f t="shared" si="24"/>
        <v/>
      </c>
      <c r="AF837" s="206" t="str">
        <f>IF(OR(ISBLANK(F837),
AND(
ISBLANK(E837),
NOT(ISNUMBER(E837))
)),
"",
IF(
E837&lt;=Schwierigkeitsstufen!J$3,
Schwierigkeitsstufen!K$3,
Schwierigkeitsstufen!K$2
))</f>
        <v/>
      </c>
    </row>
    <row r="838" spans="1:32" s="50" customFormat="1" ht="15" x14ac:dyDescent="0.2">
      <c r="A838" s="46"/>
      <c r="B838" s="46"/>
      <c r="C838" s="48"/>
      <c r="D838" s="48"/>
      <c r="E838" s="47"/>
      <c r="F838" s="48"/>
      <c r="G838" s="48"/>
      <c r="H838" s="170" t="str">
        <f>IF(ISBLANK(G838)," ",IF(LOOKUP(G838,MannschaftsNrListe,Mannschaften!B$4:B$53)&lt;&gt;0,LOOKUP(G838,MannschaftsNrListe,Mannschaften!B$4:B$53),""))</f>
        <v xml:space="preserve"> </v>
      </c>
      <c r="I838" s="48"/>
      <c r="J838" s="48"/>
      <c r="K838" s="48"/>
      <c r="L838" s="48"/>
      <c r="M838" s="48"/>
      <c r="N838" s="48"/>
      <c r="O838" s="48"/>
      <c r="P838" s="48"/>
      <c r="Q838" s="48"/>
      <c r="R838" s="48"/>
      <c r="S838" s="48"/>
      <c r="T838" s="48"/>
      <c r="U838" s="48"/>
      <c r="V838" s="48"/>
      <c r="W838" s="48"/>
      <c r="X838" s="48"/>
      <c r="Y838" s="48"/>
      <c r="Z838" s="48"/>
      <c r="AA838" s="49"/>
      <c r="AB838" s="142">
        <f t="shared" si="25"/>
        <v>0</v>
      </c>
      <c r="AC838" s="142">
        <f>IF(NOT(ISBLANK(F838)),LOOKUP(F838,EWKNrListe,Übersicht!D$11:D$26),0)</f>
        <v>0</v>
      </c>
      <c r="AD838" s="142">
        <f>IF(AND(NOT(ISBLANK(G838)),ISNUMBER(H838)),LOOKUP(H838,WKNrListe,Übersicht!I$11:I$26),)</f>
        <v>0</v>
      </c>
      <c r="AE838" s="216" t="str">
        <f t="shared" si="24"/>
        <v/>
      </c>
      <c r="AF838" s="206" t="str">
        <f>IF(OR(ISBLANK(F838),
AND(
ISBLANK(E838),
NOT(ISNUMBER(E838))
)),
"",
IF(
E838&lt;=Schwierigkeitsstufen!J$3,
Schwierigkeitsstufen!K$3,
Schwierigkeitsstufen!K$2
))</f>
        <v/>
      </c>
    </row>
    <row r="839" spans="1:32" s="50" customFormat="1" ht="15" x14ac:dyDescent="0.2">
      <c r="A839" s="46"/>
      <c r="B839" s="46"/>
      <c r="C839" s="48"/>
      <c r="D839" s="48"/>
      <c r="E839" s="47"/>
      <c r="F839" s="48"/>
      <c r="G839" s="48"/>
      <c r="H839" s="170" t="str">
        <f>IF(ISBLANK(G839)," ",IF(LOOKUP(G839,MannschaftsNrListe,Mannschaften!B$4:B$53)&lt;&gt;0,LOOKUP(G839,MannschaftsNrListe,Mannschaften!B$4:B$53),""))</f>
        <v xml:space="preserve"> </v>
      </c>
      <c r="I839" s="48"/>
      <c r="J839" s="48"/>
      <c r="K839" s="48"/>
      <c r="L839" s="48"/>
      <c r="M839" s="48"/>
      <c r="N839" s="48"/>
      <c r="O839" s="48"/>
      <c r="P839" s="48"/>
      <c r="Q839" s="48"/>
      <c r="R839" s="48"/>
      <c r="S839" s="48"/>
      <c r="T839" s="48"/>
      <c r="U839" s="48"/>
      <c r="V839" s="48"/>
      <c r="W839" s="48"/>
      <c r="X839" s="48"/>
      <c r="Y839" s="48"/>
      <c r="Z839" s="48"/>
      <c r="AA839" s="49"/>
      <c r="AB839" s="142">
        <f t="shared" si="25"/>
        <v>0</v>
      </c>
      <c r="AC839" s="142">
        <f>IF(NOT(ISBLANK(F839)),LOOKUP(F839,EWKNrListe,Übersicht!D$11:D$26),0)</f>
        <v>0</v>
      </c>
      <c r="AD839" s="142">
        <f>IF(AND(NOT(ISBLANK(G839)),ISNUMBER(H839)),LOOKUP(H839,WKNrListe,Übersicht!I$11:I$26),)</f>
        <v>0</v>
      </c>
      <c r="AE839" s="216" t="str">
        <f t="shared" ref="AE839:AE902" si="26">IF(
 AND(
  OR(
   ISTEXT(A839),
   ISTEXT(B839),NOT(ISBLANK(D839)),
   NOT(ISBLANK(E839)),
   NOT(ISBLANK(F839)),
   NOT(ISBLANK(G839))
  ),
  OR(
   ISBLANK(A839),
   ISBLANK(B839),
   ISBLANK(E839),ISBLANK(D839),
   AND(
    ISBLANK(F839),
    ISBLANK(G839)
    ),
  AC839&gt;AB839
  )
 ),
 "unvollständig",
 IF(
  AND(
   NOT(
    ISBLANK(G839)
    ),
   NOT(ISNUMBER(H839))
  ),
  "Seite Mannschaften ausfüllen!",
  ""
 )
)</f>
        <v/>
      </c>
      <c r="AF839" s="206" t="str">
        <f>IF(OR(ISBLANK(F839),
AND(
ISBLANK(E839),
NOT(ISNUMBER(E839))
)),
"",
IF(
E839&lt;=Schwierigkeitsstufen!J$3,
Schwierigkeitsstufen!K$3,
Schwierigkeitsstufen!K$2
))</f>
        <v/>
      </c>
    </row>
    <row r="840" spans="1:32" s="50" customFormat="1" ht="15" x14ac:dyDescent="0.2">
      <c r="A840" s="46"/>
      <c r="B840" s="46"/>
      <c r="C840" s="48"/>
      <c r="D840" s="48"/>
      <c r="E840" s="47"/>
      <c r="F840" s="48"/>
      <c r="G840" s="48"/>
      <c r="H840" s="170" t="str">
        <f>IF(ISBLANK(G840)," ",IF(LOOKUP(G840,MannschaftsNrListe,Mannschaften!B$4:B$53)&lt;&gt;0,LOOKUP(G840,MannschaftsNrListe,Mannschaften!B$4:B$53),""))</f>
        <v xml:space="preserve"> </v>
      </c>
      <c r="I840" s="48"/>
      <c r="J840" s="48"/>
      <c r="K840" s="48"/>
      <c r="L840" s="48"/>
      <c r="M840" s="48"/>
      <c r="N840" s="48"/>
      <c r="O840" s="48"/>
      <c r="P840" s="48"/>
      <c r="Q840" s="48"/>
      <c r="R840" s="48"/>
      <c r="S840" s="48"/>
      <c r="T840" s="48"/>
      <c r="U840" s="48"/>
      <c r="V840" s="48"/>
      <c r="W840" s="48"/>
      <c r="X840" s="48"/>
      <c r="Y840" s="48"/>
      <c r="Z840" s="48"/>
      <c r="AA840" s="49"/>
      <c r="AB840" s="142">
        <f t="shared" si="25"/>
        <v>0</v>
      </c>
      <c r="AC840" s="142">
        <f>IF(NOT(ISBLANK(F840)),LOOKUP(F840,EWKNrListe,Übersicht!D$11:D$26),0)</f>
        <v>0</v>
      </c>
      <c r="AD840" s="142">
        <f>IF(AND(NOT(ISBLANK(G840)),ISNUMBER(H840)),LOOKUP(H840,WKNrListe,Übersicht!I$11:I$26),)</f>
        <v>0</v>
      </c>
      <c r="AE840" s="216" t="str">
        <f t="shared" si="26"/>
        <v/>
      </c>
      <c r="AF840" s="206" t="str">
        <f>IF(OR(ISBLANK(F840),
AND(
ISBLANK(E840),
NOT(ISNUMBER(E840))
)),
"",
IF(
E840&lt;=Schwierigkeitsstufen!J$3,
Schwierigkeitsstufen!K$3,
Schwierigkeitsstufen!K$2
))</f>
        <v/>
      </c>
    </row>
    <row r="841" spans="1:32" s="50" customFormat="1" ht="15" x14ac:dyDescent="0.2">
      <c r="A841" s="46"/>
      <c r="B841" s="46"/>
      <c r="C841" s="48"/>
      <c r="D841" s="48"/>
      <c r="E841" s="47"/>
      <c r="F841" s="48"/>
      <c r="G841" s="48"/>
      <c r="H841" s="170" t="str">
        <f>IF(ISBLANK(G841)," ",IF(LOOKUP(G841,MannschaftsNrListe,Mannschaften!B$4:B$53)&lt;&gt;0,LOOKUP(G841,MannschaftsNrListe,Mannschaften!B$4:B$53),""))</f>
        <v xml:space="preserve"> </v>
      </c>
      <c r="I841" s="48"/>
      <c r="J841" s="48"/>
      <c r="K841" s="48"/>
      <c r="L841" s="48"/>
      <c r="M841" s="48"/>
      <c r="N841" s="48"/>
      <c r="O841" s="48"/>
      <c r="P841" s="48"/>
      <c r="Q841" s="48"/>
      <c r="R841" s="48"/>
      <c r="S841" s="48"/>
      <c r="T841" s="48"/>
      <c r="U841" s="48"/>
      <c r="V841" s="48"/>
      <c r="W841" s="48"/>
      <c r="X841" s="48"/>
      <c r="Y841" s="48"/>
      <c r="Z841" s="48"/>
      <c r="AA841" s="49"/>
      <c r="AB841" s="142">
        <f t="shared" si="25"/>
        <v>0</v>
      </c>
      <c r="AC841" s="142">
        <f>IF(NOT(ISBLANK(F841)),LOOKUP(F841,EWKNrListe,Übersicht!D$11:D$26),0)</f>
        <v>0</v>
      </c>
      <c r="AD841" s="142">
        <f>IF(AND(NOT(ISBLANK(G841)),ISNUMBER(H841)),LOOKUP(H841,WKNrListe,Übersicht!I$11:I$26),)</f>
        <v>0</v>
      </c>
      <c r="AE841" s="216" t="str">
        <f t="shared" si="26"/>
        <v/>
      </c>
      <c r="AF841" s="206" t="str">
        <f>IF(OR(ISBLANK(F841),
AND(
ISBLANK(E841),
NOT(ISNUMBER(E841))
)),
"",
IF(
E841&lt;=Schwierigkeitsstufen!J$3,
Schwierigkeitsstufen!K$3,
Schwierigkeitsstufen!K$2
))</f>
        <v/>
      </c>
    </row>
    <row r="842" spans="1:32" s="50" customFormat="1" ht="15" x14ac:dyDescent="0.2">
      <c r="A842" s="46"/>
      <c r="B842" s="46"/>
      <c r="C842" s="48"/>
      <c r="D842" s="48"/>
      <c r="E842" s="47"/>
      <c r="F842" s="48"/>
      <c r="G842" s="48"/>
      <c r="H842" s="170" t="str">
        <f>IF(ISBLANK(G842)," ",IF(LOOKUP(G842,MannschaftsNrListe,Mannschaften!B$4:B$53)&lt;&gt;0,LOOKUP(G842,MannschaftsNrListe,Mannschaften!B$4:B$53),""))</f>
        <v xml:space="preserve"> </v>
      </c>
      <c r="I842" s="48"/>
      <c r="J842" s="48"/>
      <c r="K842" s="48"/>
      <c r="L842" s="48"/>
      <c r="M842" s="48"/>
      <c r="N842" s="48"/>
      <c r="O842" s="48"/>
      <c r="P842" s="48"/>
      <c r="Q842" s="48"/>
      <c r="R842" s="48"/>
      <c r="S842" s="48"/>
      <c r="T842" s="48"/>
      <c r="U842" s="48"/>
      <c r="V842" s="48"/>
      <c r="W842" s="48"/>
      <c r="X842" s="48"/>
      <c r="Y842" s="48"/>
      <c r="Z842" s="48"/>
      <c r="AA842" s="49"/>
      <c r="AB842" s="142">
        <f t="shared" ref="AB842:AB905" si="27">COUNTIF(I842:Z842,"&gt;''")</f>
        <v>0</v>
      </c>
      <c r="AC842" s="142">
        <f>IF(NOT(ISBLANK(F842)),LOOKUP(F842,EWKNrListe,Übersicht!D$11:D$26),0)</f>
        <v>0</v>
      </c>
      <c r="AD842" s="142">
        <f>IF(AND(NOT(ISBLANK(G842)),ISNUMBER(H842)),LOOKUP(H842,WKNrListe,Übersicht!I$11:I$26),)</f>
        <v>0</v>
      </c>
      <c r="AE842" s="216" t="str">
        <f t="shared" si="26"/>
        <v/>
      </c>
      <c r="AF842" s="206" t="str">
        <f>IF(OR(ISBLANK(F842),
AND(
ISBLANK(E842),
NOT(ISNUMBER(E842))
)),
"",
IF(
E842&lt;=Schwierigkeitsstufen!J$3,
Schwierigkeitsstufen!K$3,
Schwierigkeitsstufen!K$2
))</f>
        <v/>
      </c>
    </row>
    <row r="843" spans="1:32" s="50" customFormat="1" ht="15" x14ac:dyDescent="0.2">
      <c r="A843" s="46"/>
      <c r="B843" s="46"/>
      <c r="C843" s="48"/>
      <c r="D843" s="48"/>
      <c r="E843" s="47"/>
      <c r="F843" s="48"/>
      <c r="G843" s="48"/>
      <c r="H843" s="170" t="str">
        <f>IF(ISBLANK(G843)," ",IF(LOOKUP(G843,MannschaftsNrListe,Mannschaften!B$4:B$53)&lt;&gt;0,LOOKUP(G843,MannschaftsNrListe,Mannschaften!B$4:B$53),""))</f>
        <v xml:space="preserve"> </v>
      </c>
      <c r="I843" s="48"/>
      <c r="J843" s="48"/>
      <c r="K843" s="48"/>
      <c r="L843" s="48"/>
      <c r="M843" s="48"/>
      <c r="N843" s="48"/>
      <c r="O843" s="48"/>
      <c r="P843" s="48"/>
      <c r="Q843" s="48"/>
      <c r="R843" s="48"/>
      <c r="S843" s="48"/>
      <c r="T843" s="48"/>
      <c r="U843" s="48"/>
      <c r="V843" s="48"/>
      <c r="W843" s="48"/>
      <c r="X843" s="48"/>
      <c r="Y843" s="48"/>
      <c r="Z843" s="48"/>
      <c r="AA843" s="49"/>
      <c r="AB843" s="142">
        <f t="shared" si="27"/>
        <v>0</v>
      </c>
      <c r="AC843" s="142">
        <f>IF(NOT(ISBLANK(F843)),LOOKUP(F843,EWKNrListe,Übersicht!D$11:D$26),0)</f>
        <v>0</v>
      </c>
      <c r="AD843" s="142">
        <f>IF(AND(NOT(ISBLANK(G843)),ISNUMBER(H843)),LOOKUP(H843,WKNrListe,Übersicht!I$11:I$26),)</f>
        <v>0</v>
      </c>
      <c r="AE843" s="216" t="str">
        <f t="shared" si="26"/>
        <v/>
      </c>
      <c r="AF843" s="206" t="str">
        <f>IF(OR(ISBLANK(F843),
AND(
ISBLANK(E843),
NOT(ISNUMBER(E843))
)),
"",
IF(
E843&lt;=Schwierigkeitsstufen!J$3,
Schwierigkeitsstufen!K$3,
Schwierigkeitsstufen!K$2
))</f>
        <v/>
      </c>
    </row>
    <row r="844" spans="1:32" s="50" customFormat="1" ht="15" x14ac:dyDescent="0.2">
      <c r="A844" s="46"/>
      <c r="B844" s="46"/>
      <c r="C844" s="48"/>
      <c r="D844" s="48"/>
      <c r="E844" s="47"/>
      <c r="F844" s="48"/>
      <c r="G844" s="48"/>
      <c r="H844" s="170" t="str">
        <f>IF(ISBLANK(G844)," ",IF(LOOKUP(G844,MannschaftsNrListe,Mannschaften!B$4:B$53)&lt;&gt;0,LOOKUP(G844,MannschaftsNrListe,Mannschaften!B$4:B$53),""))</f>
        <v xml:space="preserve"> </v>
      </c>
      <c r="I844" s="48"/>
      <c r="J844" s="48"/>
      <c r="K844" s="48"/>
      <c r="L844" s="48"/>
      <c r="M844" s="48"/>
      <c r="N844" s="48"/>
      <c r="O844" s="48"/>
      <c r="P844" s="48"/>
      <c r="Q844" s="48"/>
      <c r="R844" s="48"/>
      <c r="S844" s="48"/>
      <c r="T844" s="48"/>
      <c r="U844" s="48"/>
      <c r="V844" s="48"/>
      <c r="W844" s="48"/>
      <c r="X844" s="48"/>
      <c r="Y844" s="48"/>
      <c r="Z844" s="48"/>
      <c r="AA844" s="49"/>
      <c r="AB844" s="142">
        <f t="shared" si="27"/>
        <v>0</v>
      </c>
      <c r="AC844" s="142">
        <f>IF(NOT(ISBLANK(F844)),LOOKUP(F844,EWKNrListe,Übersicht!D$11:D$26),0)</f>
        <v>0</v>
      </c>
      <c r="AD844" s="142">
        <f>IF(AND(NOT(ISBLANK(G844)),ISNUMBER(H844)),LOOKUP(H844,WKNrListe,Übersicht!I$11:I$26),)</f>
        <v>0</v>
      </c>
      <c r="AE844" s="216" t="str">
        <f t="shared" si="26"/>
        <v/>
      </c>
      <c r="AF844" s="206" t="str">
        <f>IF(OR(ISBLANK(F844),
AND(
ISBLANK(E844),
NOT(ISNUMBER(E844))
)),
"",
IF(
E844&lt;=Schwierigkeitsstufen!J$3,
Schwierigkeitsstufen!K$3,
Schwierigkeitsstufen!K$2
))</f>
        <v/>
      </c>
    </row>
    <row r="845" spans="1:32" s="50" customFormat="1" ht="15" x14ac:dyDescent="0.2">
      <c r="A845" s="46"/>
      <c r="B845" s="46"/>
      <c r="C845" s="48"/>
      <c r="D845" s="48"/>
      <c r="E845" s="47"/>
      <c r="F845" s="48"/>
      <c r="G845" s="48"/>
      <c r="H845" s="170" t="str">
        <f>IF(ISBLANK(G845)," ",IF(LOOKUP(G845,MannschaftsNrListe,Mannschaften!B$4:B$53)&lt;&gt;0,LOOKUP(G845,MannschaftsNrListe,Mannschaften!B$4:B$53),""))</f>
        <v xml:space="preserve"> </v>
      </c>
      <c r="I845" s="48"/>
      <c r="J845" s="48"/>
      <c r="K845" s="48"/>
      <c r="L845" s="48"/>
      <c r="M845" s="48"/>
      <c r="N845" s="48"/>
      <c r="O845" s="48"/>
      <c r="P845" s="48"/>
      <c r="Q845" s="48"/>
      <c r="R845" s="48"/>
      <c r="S845" s="48"/>
      <c r="T845" s="48"/>
      <c r="U845" s="48"/>
      <c r="V845" s="48"/>
      <c r="W845" s="48"/>
      <c r="X845" s="48"/>
      <c r="Y845" s="48"/>
      <c r="Z845" s="48"/>
      <c r="AA845" s="49"/>
      <c r="AB845" s="142">
        <f t="shared" si="27"/>
        <v>0</v>
      </c>
      <c r="AC845" s="142">
        <f>IF(NOT(ISBLANK(F845)),LOOKUP(F845,EWKNrListe,Übersicht!D$11:D$26),0)</f>
        <v>0</v>
      </c>
      <c r="AD845" s="142">
        <f>IF(AND(NOT(ISBLANK(G845)),ISNUMBER(H845)),LOOKUP(H845,WKNrListe,Übersicht!I$11:I$26),)</f>
        <v>0</v>
      </c>
      <c r="AE845" s="216" t="str">
        <f t="shared" si="26"/>
        <v/>
      </c>
      <c r="AF845" s="206" t="str">
        <f>IF(OR(ISBLANK(F845),
AND(
ISBLANK(E845),
NOT(ISNUMBER(E845))
)),
"",
IF(
E845&lt;=Schwierigkeitsstufen!J$3,
Schwierigkeitsstufen!K$3,
Schwierigkeitsstufen!K$2
))</f>
        <v/>
      </c>
    </row>
    <row r="846" spans="1:32" s="50" customFormat="1" ht="15" x14ac:dyDescent="0.2">
      <c r="A846" s="46"/>
      <c r="B846" s="46"/>
      <c r="C846" s="48"/>
      <c r="D846" s="48"/>
      <c r="E846" s="47"/>
      <c r="F846" s="48"/>
      <c r="G846" s="48"/>
      <c r="H846" s="170" t="str">
        <f>IF(ISBLANK(G846)," ",IF(LOOKUP(G846,MannschaftsNrListe,Mannschaften!B$4:B$53)&lt;&gt;0,LOOKUP(G846,MannschaftsNrListe,Mannschaften!B$4:B$53),""))</f>
        <v xml:space="preserve"> </v>
      </c>
      <c r="I846" s="48"/>
      <c r="J846" s="48"/>
      <c r="K846" s="48"/>
      <c r="L846" s="48"/>
      <c r="M846" s="48"/>
      <c r="N846" s="48"/>
      <c r="O846" s="48"/>
      <c r="P846" s="48"/>
      <c r="Q846" s="48"/>
      <c r="R846" s="48"/>
      <c r="S846" s="48"/>
      <c r="T846" s="48"/>
      <c r="U846" s="48"/>
      <c r="V846" s="48"/>
      <c r="W846" s="48"/>
      <c r="X846" s="48"/>
      <c r="Y846" s="48"/>
      <c r="Z846" s="48"/>
      <c r="AA846" s="49"/>
      <c r="AB846" s="142">
        <f t="shared" si="27"/>
        <v>0</v>
      </c>
      <c r="AC846" s="142">
        <f>IF(NOT(ISBLANK(F846)),LOOKUP(F846,EWKNrListe,Übersicht!D$11:D$26),0)</f>
        <v>0</v>
      </c>
      <c r="AD846" s="142">
        <f>IF(AND(NOT(ISBLANK(G846)),ISNUMBER(H846)),LOOKUP(H846,WKNrListe,Übersicht!I$11:I$26),)</f>
        <v>0</v>
      </c>
      <c r="AE846" s="216" t="str">
        <f t="shared" si="26"/>
        <v/>
      </c>
      <c r="AF846" s="206" t="str">
        <f>IF(OR(ISBLANK(F846),
AND(
ISBLANK(E846),
NOT(ISNUMBER(E846))
)),
"",
IF(
E846&lt;=Schwierigkeitsstufen!J$3,
Schwierigkeitsstufen!K$3,
Schwierigkeitsstufen!K$2
))</f>
        <v/>
      </c>
    </row>
    <row r="847" spans="1:32" s="50" customFormat="1" ht="15" x14ac:dyDescent="0.2">
      <c r="A847" s="46"/>
      <c r="B847" s="46"/>
      <c r="C847" s="48"/>
      <c r="D847" s="48"/>
      <c r="E847" s="47"/>
      <c r="F847" s="48"/>
      <c r="G847" s="48"/>
      <c r="H847" s="170" t="str">
        <f>IF(ISBLANK(G847)," ",IF(LOOKUP(G847,MannschaftsNrListe,Mannschaften!B$4:B$53)&lt;&gt;0,LOOKUP(G847,MannschaftsNrListe,Mannschaften!B$4:B$53),""))</f>
        <v xml:space="preserve"> </v>
      </c>
      <c r="I847" s="48"/>
      <c r="J847" s="48"/>
      <c r="K847" s="48"/>
      <c r="L847" s="48"/>
      <c r="M847" s="48"/>
      <c r="N847" s="48"/>
      <c r="O847" s="48"/>
      <c r="P847" s="48"/>
      <c r="Q847" s="48"/>
      <c r="R847" s="48"/>
      <c r="S847" s="48"/>
      <c r="T847" s="48"/>
      <c r="U847" s="48"/>
      <c r="V847" s="48"/>
      <c r="W847" s="48"/>
      <c r="X847" s="48"/>
      <c r="Y847" s="48"/>
      <c r="Z847" s="48"/>
      <c r="AA847" s="49"/>
      <c r="AB847" s="142">
        <f t="shared" si="27"/>
        <v>0</v>
      </c>
      <c r="AC847" s="142">
        <f>IF(NOT(ISBLANK(F847)),LOOKUP(F847,EWKNrListe,Übersicht!D$11:D$26),0)</f>
        <v>0</v>
      </c>
      <c r="AD847" s="142">
        <f>IF(AND(NOT(ISBLANK(G847)),ISNUMBER(H847)),LOOKUP(H847,WKNrListe,Übersicht!I$11:I$26),)</f>
        <v>0</v>
      </c>
      <c r="AE847" s="216" t="str">
        <f t="shared" si="26"/>
        <v/>
      </c>
      <c r="AF847" s="206" t="str">
        <f>IF(OR(ISBLANK(F847),
AND(
ISBLANK(E847),
NOT(ISNUMBER(E847))
)),
"",
IF(
E847&lt;=Schwierigkeitsstufen!J$3,
Schwierigkeitsstufen!K$3,
Schwierigkeitsstufen!K$2
))</f>
        <v/>
      </c>
    </row>
    <row r="848" spans="1:32" s="50" customFormat="1" ht="15" x14ac:dyDescent="0.2">
      <c r="A848" s="46"/>
      <c r="B848" s="46"/>
      <c r="C848" s="48"/>
      <c r="D848" s="48"/>
      <c r="E848" s="47"/>
      <c r="F848" s="48"/>
      <c r="G848" s="48"/>
      <c r="H848" s="170" t="str">
        <f>IF(ISBLANK(G848)," ",IF(LOOKUP(G848,MannschaftsNrListe,Mannschaften!B$4:B$53)&lt;&gt;0,LOOKUP(G848,MannschaftsNrListe,Mannschaften!B$4:B$53),""))</f>
        <v xml:space="preserve"> </v>
      </c>
      <c r="I848" s="48"/>
      <c r="J848" s="48"/>
      <c r="K848" s="48"/>
      <c r="L848" s="48"/>
      <c r="M848" s="48"/>
      <c r="N848" s="48"/>
      <c r="O848" s="48"/>
      <c r="P848" s="48"/>
      <c r="Q848" s="48"/>
      <c r="R848" s="48"/>
      <c r="S848" s="48"/>
      <c r="T848" s="48"/>
      <c r="U848" s="48"/>
      <c r="V848" s="48"/>
      <c r="W848" s="48"/>
      <c r="X848" s="48"/>
      <c r="Y848" s="48"/>
      <c r="Z848" s="48"/>
      <c r="AA848" s="49"/>
      <c r="AB848" s="142">
        <f t="shared" si="27"/>
        <v>0</v>
      </c>
      <c r="AC848" s="142">
        <f>IF(NOT(ISBLANK(F848)),LOOKUP(F848,EWKNrListe,Übersicht!D$11:D$26),0)</f>
        <v>0</v>
      </c>
      <c r="AD848" s="142">
        <f>IF(AND(NOT(ISBLANK(G848)),ISNUMBER(H848)),LOOKUP(H848,WKNrListe,Übersicht!I$11:I$26),)</f>
        <v>0</v>
      </c>
      <c r="AE848" s="216" t="str">
        <f t="shared" si="26"/>
        <v/>
      </c>
      <c r="AF848" s="206" t="str">
        <f>IF(OR(ISBLANK(F848),
AND(
ISBLANK(E848),
NOT(ISNUMBER(E848))
)),
"",
IF(
E848&lt;=Schwierigkeitsstufen!J$3,
Schwierigkeitsstufen!K$3,
Schwierigkeitsstufen!K$2
))</f>
        <v/>
      </c>
    </row>
    <row r="849" spans="1:32" s="50" customFormat="1" ht="15" x14ac:dyDescent="0.2">
      <c r="A849" s="46"/>
      <c r="B849" s="46"/>
      <c r="C849" s="48"/>
      <c r="D849" s="48"/>
      <c r="E849" s="47"/>
      <c r="F849" s="48"/>
      <c r="G849" s="48"/>
      <c r="H849" s="170" t="str">
        <f>IF(ISBLANK(G849)," ",IF(LOOKUP(G849,MannschaftsNrListe,Mannschaften!B$4:B$53)&lt;&gt;0,LOOKUP(G849,MannschaftsNrListe,Mannschaften!B$4:B$53),""))</f>
        <v xml:space="preserve"> </v>
      </c>
      <c r="I849" s="48"/>
      <c r="J849" s="48"/>
      <c r="K849" s="48"/>
      <c r="L849" s="48"/>
      <c r="M849" s="48"/>
      <c r="N849" s="48"/>
      <c r="O849" s="48"/>
      <c r="P849" s="48"/>
      <c r="Q849" s="48"/>
      <c r="R849" s="48"/>
      <c r="S849" s="48"/>
      <c r="T849" s="48"/>
      <c r="U849" s="48"/>
      <c r="V849" s="48"/>
      <c r="W849" s="48"/>
      <c r="X849" s="48"/>
      <c r="Y849" s="48"/>
      <c r="Z849" s="48"/>
      <c r="AA849" s="49"/>
      <c r="AB849" s="142">
        <f t="shared" si="27"/>
        <v>0</v>
      </c>
      <c r="AC849" s="142">
        <f>IF(NOT(ISBLANK(F849)),LOOKUP(F849,EWKNrListe,Übersicht!D$11:D$26),0)</f>
        <v>0</v>
      </c>
      <c r="AD849" s="142">
        <f>IF(AND(NOT(ISBLANK(G849)),ISNUMBER(H849)),LOOKUP(H849,WKNrListe,Übersicht!I$11:I$26),)</f>
        <v>0</v>
      </c>
      <c r="AE849" s="216" t="str">
        <f t="shared" si="26"/>
        <v/>
      </c>
      <c r="AF849" s="206" t="str">
        <f>IF(OR(ISBLANK(F849),
AND(
ISBLANK(E849),
NOT(ISNUMBER(E849))
)),
"",
IF(
E849&lt;=Schwierigkeitsstufen!J$3,
Schwierigkeitsstufen!K$3,
Schwierigkeitsstufen!K$2
))</f>
        <v/>
      </c>
    </row>
    <row r="850" spans="1:32" s="50" customFormat="1" ht="15" x14ac:dyDescent="0.2">
      <c r="A850" s="46"/>
      <c r="B850" s="46"/>
      <c r="C850" s="48"/>
      <c r="D850" s="48"/>
      <c r="E850" s="47"/>
      <c r="F850" s="48"/>
      <c r="G850" s="48"/>
      <c r="H850" s="170" t="str">
        <f>IF(ISBLANK(G850)," ",IF(LOOKUP(G850,MannschaftsNrListe,Mannschaften!B$4:B$53)&lt;&gt;0,LOOKUP(G850,MannschaftsNrListe,Mannschaften!B$4:B$53),""))</f>
        <v xml:space="preserve"> </v>
      </c>
      <c r="I850" s="48"/>
      <c r="J850" s="48"/>
      <c r="K850" s="48"/>
      <c r="L850" s="48"/>
      <c r="M850" s="48"/>
      <c r="N850" s="48"/>
      <c r="O850" s="48"/>
      <c r="P850" s="48"/>
      <c r="Q850" s="48"/>
      <c r="R850" s="48"/>
      <c r="S850" s="48"/>
      <c r="T850" s="48"/>
      <c r="U850" s="48"/>
      <c r="V850" s="48"/>
      <c r="W850" s="48"/>
      <c r="X850" s="48"/>
      <c r="Y850" s="48"/>
      <c r="Z850" s="48"/>
      <c r="AA850" s="49"/>
      <c r="AB850" s="142">
        <f t="shared" si="27"/>
        <v>0</v>
      </c>
      <c r="AC850" s="142">
        <f>IF(NOT(ISBLANK(F850)),LOOKUP(F850,EWKNrListe,Übersicht!D$11:D$26),0)</f>
        <v>0</v>
      </c>
      <c r="AD850" s="142">
        <f>IF(AND(NOT(ISBLANK(G850)),ISNUMBER(H850)),LOOKUP(H850,WKNrListe,Übersicht!I$11:I$26),)</f>
        <v>0</v>
      </c>
      <c r="AE850" s="216" t="str">
        <f t="shared" si="26"/>
        <v/>
      </c>
      <c r="AF850" s="206" t="str">
        <f>IF(OR(ISBLANK(F850),
AND(
ISBLANK(E850),
NOT(ISNUMBER(E850))
)),
"",
IF(
E850&lt;=Schwierigkeitsstufen!J$3,
Schwierigkeitsstufen!K$3,
Schwierigkeitsstufen!K$2
))</f>
        <v/>
      </c>
    </row>
    <row r="851" spans="1:32" s="50" customFormat="1" ht="15" x14ac:dyDescent="0.2">
      <c r="A851" s="46"/>
      <c r="B851" s="46"/>
      <c r="C851" s="48"/>
      <c r="D851" s="48"/>
      <c r="E851" s="47"/>
      <c r="F851" s="48"/>
      <c r="G851" s="48"/>
      <c r="H851" s="170" t="str">
        <f>IF(ISBLANK(G851)," ",IF(LOOKUP(G851,MannschaftsNrListe,Mannschaften!B$4:B$53)&lt;&gt;0,LOOKUP(G851,MannschaftsNrListe,Mannschaften!B$4:B$53),""))</f>
        <v xml:space="preserve"> </v>
      </c>
      <c r="I851" s="48"/>
      <c r="J851" s="48"/>
      <c r="K851" s="48"/>
      <c r="L851" s="48"/>
      <c r="M851" s="48"/>
      <c r="N851" s="48"/>
      <c r="O851" s="48"/>
      <c r="P851" s="48"/>
      <c r="Q851" s="48"/>
      <c r="R851" s="48"/>
      <c r="S851" s="48"/>
      <c r="T851" s="48"/>
      <c r="U851" s="48"/>
      <c r="V851" s="48"/>
      <c r="W851" s="48"/>
      <c r="X851" s="48"/>
      <c r="Y851" s="48"/>
      <c r="Z851" s="48"/>
      <c r="AA851" s="49"/>
      <c r="AB851" s="142">
        <f t="shared" si="27"/>
        <v>0</v>
      </c>
      <c r="AC851" s="142">
        <f>IF(NOT(ISBLANK(F851)),LOOKUP(F851,EWKNrListe,Übersicht!D$11:D$26),0)</f>
        <v>0</v>
      </c>
      <c r="AD851" s="142">
        <f>IF(AND(NOT(ISBLANK(G851)),ISNUMBER(H851)),LOOKUP(H851,WKNrListe,Übersicht!I$11:I$26),)</f>
        <v>0</v>
      </c>
      <c r="AE851" s="216" t="str">
        <f t="shared" si="26"/>
        <v/>
      </c>
      <c r="AF851" s="206" t="str">
        <f>IF(OR(ISBLANK(F851),
AND(
ISBLANK(E851),
NOT(ISNUMBER(E851))
)),
"",
IF(
E851&lt;=Schwierigkeitsstufen!J$3,
Schwierigkeitsstufen!K$3,
Schwierigkeitsstufen!K$2
))</f>
        <v/>
      </c>
    </row>
    <row r="852" spans="1:32" s="50" customFormat="1" ht="15" x14ac:dyDescent="0.2">
      <c r="A852" s="46"/>
      <c r="B852" s="46"/>
      <c r="C852" s="48"/>
      <c r="D852" s="48"/>
      <c r="E852" s="47"/>
      <c r="F852" s="48"/>
      <c r="G852" s="48"/>
      <c r="H852" s="170" t="str">
        <f>IF(ISBLANK(G852)," ",IF(LOOKUP(G852,MannschaftsNrListe,Mannschaften!B$4:B$53)&lt;&gt;0,LOOKUP(G852,MannschaftsNrListe,Mannschaften!B$4:B$53),""))</f>
        <v xml:space="preserve"> </v>
      </c>
      <c r="I852" s="48"/>
      <c r="J852" s="48"/>
      <c r="K852" s="48"/>
      <c r="L852" s="48"/>
      <c r="M852" s="48"/>
      <c r="N852" s="48"/>
      <c r="O852" s="48"/>
      <c r="P852" s="48"/>
      <c r="Q852" s="48"/>
      <c r="R852" s="48"/>
      <c r="S852" s="48"/>
      <c r="T852" s="48"/>
      <c r="U852" s="48"/>
      <c r="V852" s="48"/>
      <c r="W852" s="48"/>
      <c r="X852" s="48"/>
      <c r="Y852" s="48"/>
      <c r="Z852" s="48"/>
      <c r="AA852" s="49"/>
      <c r="AB852" s="142">
        <f t="shared" si="27"/>
        <v>0</v>
      </c>
      <c r="AC852" s="142">
        <f>IF(NOT(ISBLANK(F852)),LOOKUP(F852,EWKNrListe,Übersicht!D$11:D$26),0)</f>
        <v>0</v>
      </c>
      <c r="AD852" s="142">
        <f>IF(AND(NOT(ISBLANK(G852)),ISNUMBER(H852)),LOOKUP(H852,WKNrListe,Übersicht!I$11:I$26),)</f>
        <v>0</v>
      </c>
      <c r="AE852" s="216" t="str">
        <f t="shared" si="26"/>
        <v/>
      </c>
      <c r="AF852" s="206" t="str">
        <f>IF(OR(ISBLANK(F852),
AND(
ISBLANK(E852),
NOT(ISNUMBER(E852))
)),
"",
IF(
E852&lt;=Schwierigkeitsstufen!J$3,
Schwierigkeitsstufen!K$3,
Schwierigkeitsstufen!K$2
))</f>
        <v/>
      </c>
    </row>
    <row r="853" spans="1:32" s="50" customFormat="1" ht="15" x14ac:dyDescent="0.2">
      <c r="A853" s="46"/>
      <c r="B853" s="46"/>
      <c r="C853" s="48"/>
      <c r="D853" s="48"/>
      <c r="E853" s="47"/>
      <c r="F853" s="48"/>
      <c r="G853" s="48"/>
      <c r="H853" s="170" t="str">
        <f>IF(ISBLANK(G853)," ",IF(LOOKUP(G853,MannschaftsNrListe,Mannschaften!B$4:B$53)&lt;&gt;0,LOOKUP(G853,MannschaftsNrListe,Mannschaften!B$4:B$53),""))</f>
        <v xml:space="preserve"> </v>
      </c>
      <c r="I853" s="48"/>
      <c r="J853" s="48"/>
      <c r="K853" s="48"/>
      <c r="L853" s="48"/>
      <c r="M853" s="48"/>
      <c r="N853" s="48"/>
      <c r="O853" s="48"/>
      <c r="P853" s="48"/>
      <c r="Q853" s="48"/>
      <c r="R853" s="48"/>
      <c r="S853" s="48"/>
      <c r="T853" s="48"/>
      <c r="U853" s="48"/>
      <c r="V853" s="48"/>
      <c r="W853" s="48"/>
      <c r="X853" s="48"/>
      <c r="Y853" s="48"/>
      <c r="Z853" s="48"/>
      <c r="AA853" s="49"/>
      <c r="AB853" s="142">
        <f t="shared" si="27"/>
        <v>0</v>
      </c>
      <c r="AC853" s="142">
        <f>IF(NOT(ISBLANK(F853)),LOOKUP(F853,EWKNrListe,Übersicht!D$11:D$26),0)</f>
        <v>0</v>
      </c>
      <c r="AD853" s="142">
        <f>IF(AND(NOT(ISBLANK(G853)),ISNUMBER(H853)),LOOKUP(H853,WKNrListe,Übersicht!I$11:I$26),)</f>
        <v>0</v>
      </c>
      <c r="AE853" s="216" t="str">
        <f t="shared" si="26"/>
        <v/>
      </c>
      <c r="AF853" s="206" t="str">
        <f>IF(OR(ISBLANK(F853),
AND(
ISBLANK(E853),
NOT(ISNUMBER(E853))
)),
"",
IF(
E853&lt;=Schwierigkeitsstufen!J$3,
Schwierigkeitsstufen!K$3,
Schwierigkeitsstufen!K$2
))</f>
        <v/>
      </c>
    </row>
    <row r="854" spans="1:32" s="50" customFormat="1" ht="15" x14ac:dyDescent="0.2">
      <c r="A854" s="46"/>
      <c r="B854" s="46"/>
      <c r="C854" s="48"/>
      <c r="D854" s="48"/>
      <c r="E854" s="47"/>
      <c r="F854" s="48"/>
      <c r="G854" s="48"/>
      <c r="H854" s="170" t="str">
        <f>IF(ISBLANK(G854)," ",IF(LOOKUP(G854,MannschaftsNrListe,Mannschaften!B$4:B$53)&lt;&gt;0,LOOKUP(G854,MannschaftsNrListe,Mannschaften!B$4:B$53),""))</f>
        <v xml:space="preserve"> </v>
      </c>
      <c r="I854" s="48"/>
      <c r="J854" s="48"/>
      <c r="K854" s="48"/>
      <c r="L854" s="48"/>
      <c r="M854" s="48"/>
      <c r="N854" s="48"/>
      <c r="O854" s="48"/>
      <c r="P854" s="48"/>
      <c r="Q854" s="48"/>
      <c r="R854" s="48"/>
      <c r="S854" s="48"/>
      <c r="T854" s="48"/>
      <c r="U854" s="48"/>
      <c r="V854" s="48"/>
      <c r="W854" s="48"/>
      <c r="X854" s="48"/>
      <c r="Y854" s="48"/>
      <c r="Z854" s="48"/>
      <c r="AA854" s="49"/>
      <c r="AB854" s="142">
        <f t="shared" si="27"/>
        <v>0</v>
      </c>
      <c r="AC854" s="142">
        <f>IF(NOT(ISBLANK(F854)),LOOKUP(F854,EWKNrListe,Übersicht!D$11:D$26),0)</f>
        <v>0</v>
      </c>
      <c r="AD854" s="142">
        <f>IF(AND(NOT(ISBLANK(G854)),ISNUMBER(H854)),LOOKUP(H854,WKNrListe,Übersicht!I$11:I$26),)</f>
        <v>0</v>
      </c>
      <c r="AE854" s="216" t="str">
        <f t="shared" si="26"/>
        <v/>
      </c>
      <c r="AF854" s="206" t="str">
        <f>IF(OR(ISBLANK(F854),
AND(
ISBLANK(E854),
NOT(ISNUMBER(E854))
)),
"",
IF(
E854&lt;=Schwierigkeitsstufen!J$3,
Schwierigkeitsstufen!K$3,
Schwierigkeitsstufen!K$2
))</f>
        <v/>
      </c>
    </row>
    <row r="855" spans="1:32" s="50" customFormat="1" ht="15" x14ac:dyDescent="0.2">
      <c r="A855" s="46"/>
      <c r="B855" s="46"/>
      <c r="C855" s="48"/>
      <c r="D855" s="48"/>
      <c r="E855" s="47"/>
      <c r="F855" s="48"/>
      <c r="G855" s="48"/>
      <c r="H855" s="170" t="str">
        <f>IF(ISBLANK(G855)," ",IF(LOOKUP(G855,MannschaftsNrListe,Mannschaften!B$4:B$53)&lt;&gt;0,LOOKUP(G855,MannschaftsNrListe,Mannschaften!B$4:B$53),""))</f>
        <v xml:space="preserve"> </v>
      </c>
      <c r="I855" s="48"/>
      <c r="J855" s="48"/>
      <c r="K855" s="48"/>
      <c r="L855" s="48"/>
      <c r="M855" s="48"/>
      <c r="N855" s="48"/>
      <c r="O855" s="48"/>
      <c r="P855" s="48"/>
      <c r="Q855" s="48"/>
      <c r="R855" s="48"/>
      <c r="S855" s="48"/>
      <c r="T855" s="48"/>
      <c r="U855" s="48"/>
      <c r="V855" s="48"/>
      <c r="W855" s="48"/>
      <c r="X855" s="48"/>
      <c r="Y855" s="48"/>
      <c r="Z855" s="48"/>
      <c r="AA855" s="49"/>
      <c r="AB855" s="142">
        <f t="shared" si="27"/>
        <v>0</v>
      </c>
      <c r="AC855" s="142">
        <f>IF(NOT(ISBLANK(F855)),LOOKUP(F855,EWKNrListe,Übersicht!D$11:D$26),0)</f>
        <v>0</v>
      </c>
      <c r="AD855" s="142">
        <f>IF(AND(NOT(ISBLANK(G855)),ISNUMBER(H855)),LOOKUP(H855,WKNrListe,Übersicht!I$11:I$26),)</f>
        <v>0</v>
      </c>
      <c r="AE855" s="216" t="str">
        <f t="shared" si="26"/>
        <v/>
      </c>
      <c r="AF855" s="206" t="str">
        <f>IF(OR(ISBLANK(F855),
AND(
ISBLANK(E855),
NOT(ISNUMBER(E855))
)),
"",
IF(
E855&lt;=Schwierigkeitsstufen!J$3,
Schwierigkeitsstufen!K$3,
Schwierigkeitsstufen!K$2
))</f>
        <v/>
      </c>
    </row>
    <row r="856" spans="1:32" s="50" customFormat="1" ht="15" x14ac:dyDescent="0.2">
      <c r="A856" s="46"/>
      <c r="B856" s="46"/>
      <c r="C856" s="48"/>
      <c r="D856" s="48"/>
      <c r="E856" s="47"/>
      <c r="F856" s="48"/>
      <c r="G856" s="48"/>
      <c r="H856" s="170" t="str">
        <f>IF(ISBLANK(G856)," ",IF(LOOKUP(G856,MannschaftsNrListe,Mannschaften!B$4:B$53)&lt;&gt;0,LOOKUP(G856,MannschaftsNrListe,Mannschaften!B$4:B$53),""))</f>
        <v xml:space="preserve"> </v>
      </c>
      <c r="I856" s="48"/>
      <c r="J856" s="48"/>
      <c r="K856" s="48"/>
      <c r="L856" s="48"/>
      <c r="M856" s="48"/>
      <c r="N856" s="48"/>
      <c r="O856" s="48"/>
      <c r="P856" s="48"/>
      <c r="Q856" s="48"/>
      <c r="R856" s="48"/>
      <c r="S856" s="48"/>
      <c r="T856" s="48"/>
      <c r="U856" s="48"/>
      <c r="V856" s="48"/>
      <c r="W856" s="48"/>
      <c r="X856" s="48"/>
      <c r="Y856" s="48"/>
      <c r="Z856" s="48"/>
      <c r="AA856" s="49"/>
      <c r="AB856" s="142">
        <f t="shared" si="27"/>
        <v>0</v>
      </c>
      <c r="AC856" s="142">
        <f>IF(NOT(ISBLANK(F856)),LOOKUP(F856,EWKNrListe,Übersicht!D$11:D$26),0)</f>
        <v>0</v>
      </c>
      <c r="AD856" s="142">
        <f>IF(AND(NOT(ISBLANK(G856)),ISNUMBER(H856)),LOOKUP(H856,WKNrListe,Übersicht!I$11:I$26),)</f>
        <v>0</v>
      </c>
      <c r="AE856" s="216" t="str">
        <f t="shared" si="26"/>
        <v/>
      </c>
      <c r="AF856" s="206" t="str">
        <f>IF(OR(ISBLANK(F856),
AND(
ISBLANK(E856),
NOT(ISNUMBER(E856))
)),
"",
IF(
E856&lt;=Schwierigkeitsstufen!J$3,
Schwierigkeitsstufen!K$3,
Schwierigkeitsstufen!K$2
))</f>
        <v/>
      </c>
    </row>
    <row r="857" spans="1:32" s="50" customFormat="1" ht="15" x14ac:dyDescent="0.2">
      <c r="A857" s="46"/>
      <c r="B857" s="46"/>
      <c r="C857" s="48"/>
      <c r="D857" s="48"/>
      <c r="E857" s="47"/>
      <c r="F857" s="48"/>
      <c r="G857" s="48"/>
      <c r="H857" s="170" t="str">
        <f>IF(ISBLANK(G857)," ",IF(LOOKUP(G857,MannschaftsNrListe,Mannschaften!B$4:B$53)&lt;&gt;0,LOOKUP(G857,MannschaftsNrListe,Mannschaften!B$4:B$53),""))</f>
        <v xml:space="preserve"> </v>
      </c>
      <c r="I857" s="48"/>
      <c r="J857" s="48"/>
      <c r="K857" s="48"/>
      <c r="L857" s="48"/>
      <c r="M857" s="48"/>
      <c r="N857" s="48"/>
      <c r="O857" s="48"/>
      <c r="P857" s="48"/>
      <c r="Q857" s="48"/>
      <c r="R857" s="48"/>
      <c r="S857" s="48"/>
      <c r="T857" s="48"/>
      <c r="U857" s="48"/>
      <c r="V857" s="48"/>
      <c r="W857" s="48"/>
      <c r="X857" s="48"/>
      <c r="Y857" s="48"/>
      <c r="Z857" s="48"/>
      <c r="AA857" s="49"/>
      <c r="AB857" s="142">
        <f t="shared" si="27"/>
        <v>0</v>
      </c>
      <c r="AC857" s="142">
        <f>IF(NOT(ISBLANK(F857)),LOOKUP(F857,EWKNrListe,Übersicht!D$11:D$26),0)</f>
        <v>0</v>
      </c>
      <c r="AD857" s="142">
        <f>IF(AND(NOT(ISBLANK(G857)),ISNUMBER(H857)),LOOKUP(H857,WKNrListe,Übersicht!I$11:I$26),)</f>
        <v>0</v>
      </c>
      <c r="AE857" s="216" t="str">
        <f t="shared" si="26"/>
        <v/>
      </c>
      <c r="AF857" s="206" t="str">
        <f>IF(OR(ISBLANK(F857),
AND(
ISBLANK(E857),
NOT(ISNUMBER(E857))
)),
"",
IF(
E857&lt;=Schwierigkeitsstufen!J$3,
Schwierigkeitsstufen!K$3,
Schwierigkeitsstufen!K$2
))</f>
        <v/>
      </c>
    </row>
    <row r="858" spans="1:32" s="50" customFormat="1" ht="15" x14ac:dyDescent="0.2">
      <c r="A858" s="46"/>
      <c r="B858" s="46"/>
      <c r="C858" s="48"/>
      <c r="D858" s="48"/>
      <c r="E858" s="47"/>
      <c r="F858" s="48"/>
      <c r="G858" s="48"/>
      <c r="H858" s="170" t="str">
        <f>IF(ISBLANK(G858)," ",IF(LOOKUP(G858,MannschaftsNrListe,Mannschaften!B$4:B$53)&lt;&gt;0,LOOKUP(G858,MannschaftsNrListe,Mannschaften!B$4:B$53),""))</f>
        <v xml:space="preserve"> </v>
      </c>
      <c r="I858" s="48"/>
      <c r="J858" s="48"/>
      <c r="K858" s="48"/>
      <c r="L858" s="48"/>
      <c r="M858" s="48"/>
      <c r="N858" s="48"/>
      <c r="O858" s="48"/>
      <c r="P858" s="48"/>
      <c r="Q858" s="48"/>
      <c r="R858" s="48"/>
      <c r="S858" s="48"/>
      <c r="T858" s="48"/>
      <c r="U858" s="48"/>
      <c r="V858" s="48"/>
      <c r="W858" s="48"/>
      <c r="X858" s="48"/>
      <c r="Y858" s="48"/>
      <c r="Z858" s="48"/>
      <c r="AA858" s="49"/>
      <c r="AB858" s="142">
        <f t="shared" si="27"/>
        <v>0</v>
      </c>
      <c r="AC858" s="142">
        <f>IF(NOT(ISBLANK(F858)),LOOKUP(F858,EWKNrListe,Übersicht!D$11:D$26),0)</f>
        <v>0</v>
      </c>
      <c r="AD858" s="142">
        <f>IF(AND(NOT(ISBLANK(G858)),ISNUMBER(H858)),LOOKUP(H858,WKNrListe,Übersicht!I$11:I$26),)</f>
        <v>0</v>
      </c>
      <c r="AE858" s="216" t="str">
        <f t="shared" si="26"/>
        <v/>
      </c>
      <c r="AF858" s="206" t="str">
        <f>IF(OR(ISBLANK(F858),
AND(
ISBLANK(E858),
NOT(ISNUMBER(E858))
)),
"",
IF(
E858&lt;=Schwierigkeitsstufen!J$3,
Schwierigkeitsstufen!K$3,
Schwierigkeitsstufen!K$2
))</f>
        <v/>
      </c>
    </row>
    <row r="859" spans="1:32" s="50" customFormat="1" ht="15" x14ac:dyDescent="0.2">
      <c r="A859" s="46"/>
      <c r="B859" s="46"/>
      <c r="C859" s="48"/>
      <c r="D859" s="48"/>
      <c r="E859" s="47"/>
      <c r="F859" s="48"/>
      <c r="G859" s="48"/>
      <c r="H859" s="170" t="str">
        <f>IF(ISBLANK(G859)," ",IF(LOOKUP(G859,MannschaftsNrListe,Mannschaften!B$4:B$53)&lt;&gt;0,LOOKUP(G859,MannschaftsNrListe,Mannschaften!B$4:B$53),""))</f>
        <v xml:space="preserve"> </v>
      </c>
      <c r="I859" s="48"/>
      <c r="J859" s="48"/>
      <c r="K859" s="48"/>
      <c r="L859" s="48"/>
      <c r="M859" s="48"/>
      <c r="N859" s="48"/>
      <c r="O859" s="48"/>
      <c r="P859" s="48"/>
      <c r="Q859" s="48"/>
      <c r="R859" s="48"/>
      <c r="S859" s="48"/>
      <c r="T859" s="48"/>
      <c r="U859" s="48"/>
      <c r="V859" s="48"/>
      <c r="W859" s="48"/>
      <c r="X859" s="48"/>
      <c r="Y859" s="48"/>
      <c r="Z859" s="48"/>
      <c r="AA859" s="49"/>
      <c r="AB859" s="142">
        <f t="shared" si="27"/>
        <v>0</v>
      </c>
      <c r="AC859" s="142">
        <f>IF(NOT(ISBLANK(F859)),LOOKUP(F859,EWKNrListe,Übersicht!D$11:D$26),0)</f>
        <v>0</v>
      </c>
      <c r="AD859" s="142">
        <f>IF(AND(NOT(ISBLANK(G859)),ISNUMBER(H859)),LOOKUP(H859,WKNrListe,Übersicht!I$11:I$26),)</f>
        <v>0</v>
      </c>
      <c r="AE859" s="216" t="str">
        <f t="shared" si="26"/>
        <v/>
      </c>
      <c r="AF859" s="206" t="str">
        <f>IF(OR(ISBLANK(F859),
AND(
ISBLANK(E859),
NOT(ISNUMBER(E859))
)),
"",
IF(
E859&lt;=Schwierigkeitsstufen!J$3,
Schwierigkeitsstufen!K$3,
Schwierigkeitsstufen!K$2
))</f>
        <v/>
      </c>
    </row>
    <row r="860" spans="1:32" s="50" customFormat="1" ht="15" x14ac:dyDescent="0.2">
      <c r="A860" s="46"/>
      <c r="B860" s="46"/>
      <c r="C860" s="48"/>
      <c r="D860" s="48"/>
      <c r="E860" s="47"/>
      <c r="F860" s="48"/>
      <c r="G860" s="48"/>
      <c r="H860" s="170" t="str">
        <f>IF(ISBLANK(G860)," ",IF(LOOKUP(G860,MannschaftsNrListe,Mannschaften!B$4:B$53)&lt;&gt;0,LOOKUP(G860,MannschaftsNrListe,Mannschaften!B$4:B$53),""))</f>
        <v xml:space="preserve"> </v>
      </c>
      <c r="I860" s="48"/>
      <c r="J860" s="48"/>
      <c r="K860" s="48"/>
      <c r="L860" s="48"/>
      <c r="M860" s="48"/>
      <c r="N860" s="48"/>
      <c r="O860" s="48"/>
      <c r="P860" s="48"/>
      <c r="Q860" s="48"/>
      <c r="R860" s="48"/>
      <c r="S860" s="48"/>
      <c r="T860" s="48"/>
      <c r="U860" s="48"/>
      <c r="V860" s="48"/>
      <c r="W860" s="48"/>
      <c r="X860" s="48"/>
      <c r="Y860" s="48"/>
      <c r="Z860" s="48"/>
      <c r="AA860" s="49"/>
      <c r="AB860" s="142">
        <f t="shared" si="27"/>
        <v>0</v>
      </c>
      <c r="AC860" s="142">
        <f>IF(NOT(ISBLANK(F860)),LOOKUP(F860,EWKNrListe,Übersicht!D$11:D$26),0)</f>
        <v>0</v>
      </c>
      <c r="AD860" s="142">
        <f>IF(AND(NOT(ISBLANK(G860)),ISNUMBER(H860)),LOOKUP(H860,WKNrListe,Übersicht!I$11:I$26),)</f>
        <v>0</v>
      </c>
      <c r="AE860" s="216" t="str">
        <f t="shared" si="26"/>
        <v/>
      </c>
      <c r="AF860" s="206" t="str">
        <f>IF(OR(ISBLANK(F860),
AND(
ISBLANK(E860),
NOT(ISNUMBER(E860))
)),
"",
IF(
E860&lt;=Schwierigkeitsstufen!J$3,
Schwierigkeitsstufen!K$3,
Schwierigkeitsstufen!K$2
))</f>
        <v/>
      </c>
    </row>
    <row r="861" spans="1:32" s="50" customFormat="1" ht="15" x14ac:dyDescent="0.2">
      <c r="A861" s="46"/>
      <c r="B861" s="46"/>
      <c r="C861" s="48"/>
      <c r="D861" s="48"/>
      <c r="E861" s="47"/>
      <c r="F861" s="48"/>
      <c r="G861" s="48"/>
      <c r="H861" s="170" t="str">
        <f>IF(ISBLANK(G861)," ",IF(LOOKUP(G861,MannschaftsNrListe,Mannschaften!B$4:B$53)&lt;&gt;0,LOOKUP(G861,MannschaftsNrListe,Mannschaften!B$4:B$53),""))</f>
        <v xml:space="preserve"> </v>
      </c>
      <c r="I861" s="48"/>
      <c r="J861" s="48"/>
      <c r="K861" s="48"/>
      <c r="L861" s="48"/>
      <c r="M861" s="48"/>
      <c r="N861" s="48"/>
      <c r="O861" s="48"/>
      <c r="P861" s="48"/>
      <c r="Q861" s="48"/>
      <c r="R861" s="48"/>
      <c r="S861" s="48"/>
      <c r="T861" s="48"/>
      <c r="U861" s="48"/>
      <c r="V861" s="48"/>
      <c r="W861" s="48"/>
      <c r="X861" s="48"/>
      <c r="Y861" s="48"/>
      <c r="Z861" s="48"/>
      <c r="AA861" s="49"/>
      <c r="AB861" s="142">
        <f t="shared" si="27"/>
        <v>0</v>
      </c>
      <c r="AC861" s="142">
        <f>IF(NOT(ISBLANK(F861)),LOOKUP(F861,EWKNrListe,Übersicht!D$11:D$26),0)</f>
        <v>0</v>
      </c>
      <c r="AD861" s="142">
        <f>IF(AND(NOT(ISBLANK(G861)),ISNUMBER(H861)),LOOKUP(H861,WKNrListe,Übersicht!I$11:I$26),)</f>
        <v>0</v>
      </c>
      <c r="AE861" s="216" t="str">
        <f t="shared" si="26"/>
        <v/>
      </c>
      <c r="AF861" s="206" t="str">
        <f>IF(OR(ISBLANK(F861),
AND(
ISBLANK(E861),
NOT(ISNUMBER(E861))
)),
"",
IF(
E861&lt;=Schwierigkeitsstufen!J$3,
Schwierigkeitsstufen!K$3,
Schwierigkeitsstufen!K$2
))</f>
        <v/>
      </c>
    </row>
    <row r="862" spans="1:32" s="50" customFormat="1" ht="15" x14ac:dyDescent="0.2">
      <c r="A862" s="46"/>
      <c r="B862" s="46"/>
      <c r="C862" s="48"/>
      <c r="D862" s="48"/>
      <c r="E862" s="47"/>
      <c r="F862" s="48"/>
      <c r="G862" s="48"/>
      <c r="H862" s="170" t="str">
        <f>IF(ISBLANK(G862)," ",IF(LOOKUP(G862,MannschaftsNrListe,Mannschaften!B$4:B$53)&lt;&gt;0,LOOKUP(G862,MannschaftsNrListe,Mannschaften!B$4:B$53),""))</f>
        <v xml:space="preserve"> </v>
      </c>
      <c r="I862" s="48"/>
      <c r="J862" s="48"/>
      <c r="K862" s="48"/>
      <c r="L862" s="48"/>
      <c r="M862" s="48"/>
      <c r="N862" s="48"/>
      <c r="O862" s="48"/>
      <c r="P862" s="48"/>
      <c r="Q862" s="48"/>
      <c r="R862" s="48"/>
      <c r="S862" s="48"/>
      <c r="T862" s="48"/>
      <c r="U862" s="48"/>
      <c r="V862" s="48"/>
      <c r="W862" s="48"/>
      <c r="X862" s="48"/>
      <c r="Y862" s="48"/>
      <c r="Z862" s="48"/>
      <c r="AA862" s="49"/>
      <c r="AB862" s="142">
        <f t="shared" si="27"/>
        <v>0</v>
      </c>
      <c r="AC862" s="142">
        <f>IF(NOT(ISBLANK(F862)),LOOKUP(F862,EWKNrListe,Übersicht!D$11:D$26),0)</f>
        <v>0</v>
      </c>
      <c r="AD862" s="142">
        <f>IF(AND(NOT(ISBLANK(G862)),ISNUMBER(H862)),LOOKUP(H862,WKNrListe,Übersicht!I$11:I$26),)</f>
        <v>0</v>
      </c>
      <c r="AE862" s="216" t="str">
        <f t="shared" si="26"/>
        <v/>
      </c>
      <c r="AF862" s="206" t="str">
        <f>IF(OR(ISBLANK(F862),
AND(
ISBLANK(E862),
NOT(ISNUMBER(E862))
)),
"",
IF(
E862&lt;=Schwierigkeitsstufen!J$3,
Schwierigkeitsstufen!K$3,
Schwierigkeitsstufen!K$2
))</f>
        <v/>
      </c>
    </row>
    <row r="863" spans="1:32" s="50" customFormat="1" ht="15" x14ac:dyDescent="0.2">
      <c r="A863" s="46"/>
      <c r="B863" s="46"/>
      <c r="C863" s="48"/>
      <c r="D863" s="48"/>
      <c r="E863" s="47"/>
      <c r="F863" s="48"/>
      <c r="G863" s="48"/>
      <c r="H863" s="170" t="str">
        <f>IF(ISBLANK(G863)," ",IF(LOOKUP(G863,MannschaftsNrListe,Mannschaften!B$4:B$53)&lt;&gt;0,LOOKUP(G863,MannschaftsNrListe,Mannschaften!B$4:B$53),""))</f>
        <v xml:space="preserve"> </v>
      </c>
      <c r="I863" s="48"/>
      <c r="J863" s="48"/>
      <c r="K863" s="48"/>
      <c r="L863" s="48"/>
      <c r="M863" s="48"/>
      <c r="N863" s="48"/>
      <c r="O863" s="48"/>
      <c r="P863" s="48"/>
      <c r="Q863" s="48"/>
      <c r="R863" s="48"/>
      <c r="S863" s="48"/>
      <c r="T863" s="48"/>
      <c r="U863" s="48"/>
      <c r="V863" s="48"/>
      <c r="W863" s="48"/>
      <c r="X863" s="48"/>
      <c r="Y863" s="48"/>
      <c r="Z863" s="48"/>
      <c r="AA863" s="49"/>
      <c r="AB863" s="142">
        <f t="shared" si="27"/>
        <v>0</v>
      </c>
      <c r="AC863" s="142">
        <f>IF(NOT(ISBLANK(F863)),LOOKUP(F863,EWKNrListe,Übersicht!D$11:D$26),0)</f>
        <v>0</v>
      </c>
      <c r="AD863" s="142">
        <f>IF(AND(NOT(ISBLANK(G863)),ISNUMBER(H863)),LOOKUP(H863,WKNrListe,Übersicht!I$11:I$26),)</f>
        <v>0</v>
      </c>
      <c r="AE863" s="216" t="str">
        <f t="shared" si="26"/>
        <v/>
      </c>
      <c r="AF863" s="206" t="str">
        <f>IF(OR(ISBLANK(F863),
AND(
ISBLANK(E863),
NOT(ISNUMBER(E863))
)),
"",
IF(
E863&lt;=Schwierigkeitsstufen!J$3,
Schwierigkeitsstufen!K$3,
Schwierigkeitsstufen!K$2
))</f>
        <v/>
      </c>
    </row>
    <row r="864" spans="1:32" s="50" customFormat="1" ht="15" x14ac:dyDescent="0.2">
      <c r="A864" s="46"/>
      <c r="B864" s="46"/>
      <c r="C864" s="48"/>
      <c r="D864" s="48"/>
      <c r="E864" s="47"/>
      <c r="F864" s="48"/>
      <c r="G864" s="48"/>
      <c r="H864" s="170" t="str">
        <f>IF(ISBLANK(G864)," ",IF(LOOKUP(G864,MannschaftsNrListe,Mannschaften!B$4:B$53)&lt;&gt;0,LOOKUP(G864,MannschaftsNrListe,Mannschaften!B$4:B$53),""))</f>
        <v xml:space="preserve"> </v>
      </c>
      <c r="I864" s="48"/>
      <c r="J864" s="48"/>
      <c r="K864" s="48"/>
      <c r="L864" s="48"/>
      <c r="M864" s="48"/>
      <c r="N864" s="48"/>
      <c r="O864" s="48"/>
      <c r="P864" s="48"/>
      <c r="Q864" s="48"/>
      <c r="R864" s="48"/>
      <c r="S864" s="48"/>
      <c r="T864" s="48"/>
      <c r="U864" s="48"/>
      <c r="V864" s="48"/>
      <c r="W864" s="48"/>
      <c r="X864" s="48"/>
      <c r="Y864" s="48"/>
      <c r="Z864" s="48"/>
      <c r="AA864" s="49"/>
      <c r="AB864" s="142">
        <f t="shared" si="27"/>
        <v>0</v>
      </c>
      <c r="AC864" s="142">
        <f>IF(NOT(ISBLANK(F864)),LOOKUP(F864,EWKNrListe,Übersicht!D$11:D$26),0)</f>
        <v>0</v>
      </c>
      <c r="AD864" s="142">
        <f>IF(AND(NOT(ISBLANK(G864)),ISNUMBER(H864)),LOOKUP(H864,WKNrListe,Übersicht!I$11:I$26),)</f>
        <v>0</v>
      </c>
      <c r="AE864" s="216" t="str">
        <f t="shared" si="26"/>
        <v/>
      </c>
      <c r="AF864" s="206" t="str">
        <f>IF(OR(ISBLANK(F864),
AND(
ISBLANK(E864),
NOT(ISNUMBER(E864))
)),
"",
IF(
E864&lt;=Schwierigkeitsstufen!J$3,
Schwierigkeitsstufen!K$3,
Schwierigkeitsstufen!K$2
))</f>
        <v/>
      </c>
    </row>
    <row r="865" spans="1:32" s="50" customFormat="1" ht="15" x14ac:dyDescent="0.2">
      <c r="A865" s="46"/>
      <c r="B865" s="46"/>
      <c r="C865" s="48"/>
      <c r="D865" s="48"/>
      <c r="E865" s="47"/>
      <c r="F865" s="48"/>
      <c r="G865" s="48"/>
      <c r="H865" s="170" t="str">
        <f>IF(ISBLANK(G865)," ",IF(LOOKUP(G865,MannschaftsNrListe,Mannschaften!B$4:B$53)&lt;&gt;0,LOOKUP(G865,MannschaftsNrListe,Mannschaften!B$4:B$53),""))</f>
        <v xml:space="preserve"> </v>
      </c>
      <c r="I865" s="48"/>
      <c r="J865" s="48"/>
      <c r="K865" s="48"/>
      <c r="L865" s="48"/>
      <c r="M865" s="48"/>
      <c r="N865" s="48"/>
      <c r="O865" s="48"/>
      <c r="P865" s="48"/>
      <c r="Q865" s="48"/>
      <c r="R865" s="48"/>
      <c r="S865" s="48"/>
      <c r="T865" s="48"/>
      <c r="U865" s="48"/>
      <c r="V865" s="48"/>
      <c r="W865" s="48"/>
      <c r="X865" s="48"/>
      <c r="Y865" s="48"/>
      <c r="Z865" s="48"/>
      <c r="AA865" s="49"/>
      <c r="AB865" s="142">
        <f t="shared" si="27"/>
        <v>0</v>
      </c>
      <c r="AC865" s="142">
        <f>IF(NOT(ISBLANK(F865)),LOOKUP(F865,EWKNrListe,Übersicht!D$11:D$26),0)</f>
        <v>0</v>
      </c>
      <c r="AD865" s="142">
        <f>IF(AND(NOT(ISBLANK(G865)),ISNUMBER(H865)),LOOKUP(H865,WKNrListe,Übersicht!I$11:I$26),)</f>
        <v>0</v>
      </c>
      <c r="AE865" s="216" t="str">
        <f t="shared" si="26"/>
        <v/>
      </c>
      <c r="AF865" s="206" t="str">
        <f>IF(OR(ISBLANK(F865),
AND(
ISBLANK(E865),
NOT(ISNUMBER(E865))
)),
"",
IF(
E865&lt;=Schwierigkeitsstufen!J$3,
Schwierigkeitsstufen!K$3,
Schwierigkeitsstufen!K$2
))</f>
        <v/>
      </c>
    </row>
    <row r="866" spans="1:32" s="50" customFormat="1" ht="15" x14ac:dyDescent="0.2">
      <c r="A866" s="46"/>
      <c r="B866" s="46"/>
      <c r="C866" s="48"/>
      <c r="D866" s="48"/>
      <c r="E866" s="47"/>
      <c r="F866" s="48"/>
      <c r="G866" s="48"/>
      <c r="H866" s="170" t="str">
        <f>IF(ISBLANK(G866)," ",IF(LOOKUP(G866,MannschaftsNrListe,Mannschaften!B$4:B$53)&lt;&gt;0,LOOKUP(G866,MannschaftsNrListe,Mannschaften!B$4:B$53),""))</f>
        <v xml:space="preserve"> </v>
      </c>
      <c r="I866" s="48"/>
      <c r="J866" s="48"/>
      <c r="K866" s="48"/>
      <c r="L866" s="48"/>
      <c r="M866" s="48"/>
      <c r="N866" s="48"/>
      <c r="O866" s="48"/>
      <c r="P866" s="48"/>
      <c r="Q866" s="48"/>
      <c r="R866" s="48"/>
      <c r="S866" s="48"/>
      <c r="T866" s="48"/>
      <c r="U866" s="48"/>
      <c r="V866" s="48"/>
      <c r="W866" s="48"/>
      <c r="X866" s="48"/>
      <c r="Y866" s="48"/>
      <c r="Z866" s="48"/>
      <c r="AA866" s="49"/>
      <c r="AB866" s="142">
        <f t="shared" si="27"/>
        <v>0</v>
      </c>
      <c r="AC866" s="142">
        <f>IF(NOT(ISBLANK(F866)),LOOKUP(F866,EWKNrListe,Übersicht!D$11:D$26),0)</f>
        <v>0</v>
      </c>
      <c r="AD866" s="142">
        <f>IF(AND(NOT(ISBLANK(G866)),ISNUMBER(H866)),LOOKUP(H866,WKNrListe,Übersicht!I$11:I$26),)</f>
        <v>0</v>
      </c>
      <c r="AE866" s="216" t="str">
        <f t="shared" si="26"/>
        <v/>
      </c>
      <c r="AF866" s="206" t="str">
        <f>IF(OR(ISBLANK(F866),
AND(
ISBLANK(E866),
NOT(ISNUMBER(E866))
)),
"",
IF(
E866&lt;=Schwierigkeitsstufen!J$3,
Schwierigkeitsstufen!K$3,
Schwierigkeitsstufen!K$2
))</f>
        <v/>
      </c>
    </row>
    <row r="867" spans="1:32" s="50" customFormat="1" ht="15" x14ac:dyDescent="0.2">
      <c r="A867" s="46"/>
      <c r="B867" s="46"/>
      <c r="C867" s="48"/>
      <c r="D867" s="48"/>
      <c r="E867" s="47"/>
      <c r="F867" s="48"/>
      <c r="G867" s="48"/>
      <c r="H867" s="170" t="str">
        <f>IF(ISBLANK(G867)," ",IF(LOOKUP(G867,MannschaftsNrListe,Mannschaften!B$4:B$53)&lt;&gt;0,LOOKUP(G867,MannschaftsNrListe,Mannschaften!B$4:B$53),""))</f>
        <v xml:space="preserve"> </v>
      </c>
      <c r="I867" s="48"/>
      <c r="J867" s="48"/>
      <c r="K867" s="48"/>
      <c r="L867" s="48"/>
      <c r="M867" s="48"/>
      <c r="N867" s="48"/>
      <c r="O867" s="48"/>
      <c r="P867" s="48"/>
      <c r="Q867" s="48"/>
      <c r="R867" s="48"/>
      <c r="S867" s="48"/>
      <c r="T867" s="48"/>
      <c r="U867" s="48"/>
      <c r="V867" s="48"/>
      <c r="W867" s="48"/>
      <c r="X867" s="48"/>
      <c r="Y867" s="48"/>
      <c r="Z867" s="48"/>
      <c r="AA867" s="49"/>
      <c r="AB867" s="142">
        <f t="shared" si="27"/>
        <v>0</v>
      </c>
      <c r="AC867" s="142">
        <f>IF(NOT(ISBLANK(F867)),LOOKUP(F867,EWKNrListe,Übersicht!D$11:D$26),0)</f>
        <v>0</v>
      </c>
      <c r="AD867" s="142">
        <f>IF(AND(NOT(ISBLANK(G867)),ISNUMBER(H867)),LOOKUP(H867,WKNrListe,Übersicht!I$11:I$26),)</f>
        <v>0</v>
      </c>
      <c r="AE867" s="216" t="str">
        <f t="shared" si="26"/>
        <v/>
      </c>
      <c r="AF867" s="206" t="str">
        <f>IF(OR(ISBLANK(F867),
AND(
ISBLANK(E867),
NOT(ISNUMBER(E867))
)),
"",
IF(
E867&lt;=Schwierigkeitsstufen!J$3,
Schwierigkeitsstufen!K$3,
Schwierigkeitsstufen!K$2
))</f>
        <v/>
      </c>
    </row>
    <row r="868" spans="1:32" s="50" customFormat="1" ht="15" x14ac:dyDescent="0.2">
      <c r="A868" s="46"/>
      <c r="B868" s="46"/>
      <c r="C868" s="48"/>
      <c r="D868" s="48"/>
      <c r="E868" s="47"/>
      <c r="F868" s="48"/>
      <c r="G868" s="48"/>
      <c r="H868" s="170" t="str">
        <f>IF(ISBLANK(G868)," ",IF(LOOKUP(G868,MannschaftsNrListe,Mannschaften!B$4:B$53)&lt;&gt;0,LOOKUP(G868,MannschaftsNrListe,Mannschaften!B$4:B$53),""))</f>
        <v xml:space="preserve"> </v>
      </c>
      <c r="I868" s="48"/>
      <c r="J868" s="48"/>
      <c r="K868" s="48"/>
      <c r="L868" s="48"/>
      <c r="M868" s="48"/>
      <c r="N868" s="48"/>
      <c r="O868" s="48"/>
      <c r="P868" s="48"/>
      <c r="Q868" s="48"/>
      <c r="R868" s="48"/>
      <c r="S868" s="48"/>
      <c r="T868" s="48"/>
      <c r="U868" s="48"/>
      <c r="V868" s="48"/>
      <c r="W868" s="48"/>
      <c r="X868" s="48"/>
      <c r="Y868" s="48"/>
      <c r="Z868" s="48"/>
      <c r="AA868" s="49"/>
      <c r="AB868" s="142">
        <f t="shared" si="27"/>
        <v>0</v>
      </c>
      <c r="AC868" s="142">
        <f>IF(NOT(ISBLANK(F868)),LOOKUP(F868,EWKNrListe,Übersicht!D$11:D$26),0)</f>
        <v>0</v>
      </c>
      <c r="AD868" s="142">
        <f>IF(AND(NOT(ISBLANK(G868)),ISNUMBER(H868)),LOOKUP(H868,WKNrListe,Übersicht!I$11:I$26),)</f>
        <v>0</v>
      </c>
      <c r="AE868" s="216" t="str">
        <f t="shared" si="26"/>
        <v/>
      </c>
      <c r="AF868" s="206" t="str">
        <f>IF(OR(ISBLANK(F868),
AND(
ISBLANK(E868),
NOT(ISNUMBER(E868))
)),
"",
IF(
E868&lt;=Schwierigkeitsstufen!J$3,
Schwierigkeitsstufen!K$3,
Schwierigkeitsstufen!K$2
))</f>
        <v/>
      </c>
    </row>
    <row r="869" spans="1:32" s="50" customFormat="1" ht="15" x14ac:dyDescent="0.2">
      <c r="A869" s="46"/>
      <c r="B869" s="46"/>
      <c r="C869" s="48"/>
      <c r="D869" s="48"/>
      <c r="E869" s="47"/>
      <c r="F869" s="48"/>
      <c r="G869" s="48"/>
      <c r="H869" s="170" t="str">
        <f>IF(ISBLANK(G869)," ",IF(LOOKUP(G869,MannschaftsNrListe,Mannschaften!B$4:B$53)&lt;&gt;0,LOOKUP(G869,MannschaftsNrListe,Mannschaften!B$4:B$53),""))</f>
        <v xml:space="preserve"> </v>
      </c>
      <c r="I869" s="48"/>
      <c r="J869" s="48"/>
      <c r="K869" s="48"/>
      <c r="L869" s="48"/>
      <c r="M869" s="48"/>
      <c r="N869" s="48"/>
      <c r="O869" s="48"/>
      <c r="P869" s="48"/>
      <c r="Q869" s="48"/>
      <c r="R869" s="48"/>
      <c r="S869" s="48"/>
      <c r="T869" s="48"/>
      <c r="U869" s="48"/>
      <c r="V869" s="48"/>
      <c r="W869" s="48"/>
      <c r="X869" s="48"/>
      <c r="Y869" s="48"/>
      <c r="Z869" s="48"/>
      <c r="AA869" s="49"/>
      <c r="AB869" s="142">
        <f t="shared" si="27"/>
        <v>0</v>
      </c>
      <c r="AC869" s="142">
        <f>IF(NOT(ISBLANK(F869)),LOOKUP(F869,EWKNrListe,Übersicht!D$11:D$26),0)</f>
        <v>0</v>
      </c>
      <c r="AD869" s="142">
        <f>IF(AND(NOT(ISBLANK(G869)),ISNUMBER(H869)),LOOKUP(H869,WKNrListe,Übersicht!I$11:I$26),)</f>
        <v>0</v>
      </c>
      <c r="AE869" s="216" t="str">
        <f t="shared" si="26"/>
        <v/>
      </c>
      <c r="AF869" s="206" t="str">
        <f>IF(OR(ISBLANK(F869),
AND(
ISBLANK(E869),
NOT(ISNUMBER(E869))
)),
"",
IF(
E869&lt;=Schwierigkeitsstufen!J$3,
Schwierigkeitsstufen!K$3,
Schwierigkeitsstufen!K$2
))</f>
        <v/>
      </c>
    </row>
    <row r="870" spans="1:32" s="50" customFormat="1" ht="15" x14ac:dyDescent="0.2">
      <c r="A870" s="46"/>
      <c r="B870" s="46"/>
      <c r="C870" s="48"/>
      <c r="D870" s="48"/>
      <c r="E870" s="47"/>
      <c r="F870" s="48"/>
      <c r="G870" s="48"/>
      <c r="H870" s="170" t="str">
        <f>IF(ISBLANK(G870)," ",IF(LOOKUP(G870,MannschaftsNrListe,Mannschaften!B$4:B$53)&lt;&gt;0,LOOKUP(G870,MannschaftsNrListe,Mannschaften!B$4:B$53),""))</f>
        <v xml:space="preserve"> </v>
      </c>
      <c r="I870" s="48"/>
      <c r="J870" s="48"/>
      <c r="K870" s="48"/>
      <c r="L870" s="48"/>
      <c r="M870" s="48"/>
      <c r="N870" s="48"/>
      <c r="O870" s="48"/>
      <c r="P870" s="48"/>
      <c r="Q870" s="48"/>
      <c r="R870" s="48"/>
      <c r="S870" s="48"/>
      <c r="T870" s="48"/>
      <c r="U870" s="48"/>
      <c r="V870" s="48"/>
      <c r="W870" s="48"/>
      <c r="X870" s="48"/>
      <c r="Y870" s="48"/>
      <c r="Z870" s="48"/>
      <c r="AA870" s="49"/>
      <c r="AB870" s="142">
        <f t="shared" si="27"/>
        <v>0</v>
      </c>
      <c r="AC870" s="142">
        <f>IF(NOT(ISBLANK(F870)),LOOKUP(F870,EWKNrListe,Übersicht!D$11:D$26),0)</f>
        <v>0</v>
      </c>
      <c r="AD870" s="142">
        <f>IF(AND(NOT(ISBLANK(G870)),ISNUMBER(H870)),LOOKUP(H870,WKNrListe,Übersicht!I$11:I$26),)</f>
        <v>0</v>
      </c>
      <c r="AE870" s="216" t="str">
        <f t="shared" si="26"/>
        <v/>
      </c>
      <c r="AF870" s="206" t="str">
        <f>IF(OR(ISBLANK(F870),
AND(
ISBLANK(E870),
NOT(ISNUMBER(E870))
)),
"",
IF(
E870&lt;=Schwierigkeitsstufen!J$3,
Schwierigkeitsstufen!K$3,
Schwierigkeitsstufen!K$2
))</f>
        <v/>
      </c>
    </row>
    <row r="871" spans="1:32" s="50" customFormat="1" ht="15" x14ac:dyDescent="0.2">
      <c r="A871" s="46"/>
      <c r="B871" s="46"/>
      <c r="C871" s="48"/>
      <c r="D871" s="48"/>
      <c r="E871" s="47"/>
      <c r="F871" s="48"/>
      <c r="G871" s="48"/>
      <c r="H871" s="170" t="str">
        <f>IF(ISBLANK(G871)," ",IF(LOOKUP(G871,MannschaftsNrListe,Mannschaften!B$4:B$53)&lt;&gt;0,LOOKUP(G871,MannschaftsNrListe,Mannschaften!B$4:B$53),""))</f>
        <v xml:space="preserve"> </v>
      </c>
      <c r="I871" s="48"/>
      <c r="J871" s="48"/>
      <c r="K871" s="48"/>
      <c r="L871" s="48"/>
      <c r="M871" s="48"/>
      <c r="N871" s="48"/>
      <c r="O871" s="48"/>
      <c r="P871" s="48"/>
      <c r="Q871" s="48"/>
      <c r="R871" s="48"/>
      <c r="S871" s="48"/>
      <c r="T871" s="48"/>
      <c r="U871" s="48"/>
      <c r="V871" s="48"/>
      <c r="W871" s="48"/>
      <c r="X871" s="48"/>
      <c r="Y871" s="48"/>
      <c r="Z871" s="48"/>
      <c r="AA871" s="49"/>
      <c r="AB871" s="142">
        <f t="shared" si="27"/>
        <v>0</v>
      </c>
      <c r="AC871" s="142">
        <f>IF(NOT(ISBLANK(F871)),LOOKUP(F871,EWKNrListe,Übersicht!D$11:D$26),0)</f>
        <v>0</v>
      </c>
      <c r="AD871" s="142">
        <f>IF(AND(NOT(ISBLANK(G871)),ISNUMBER(H871)),LOOKUP(H871,WKNrListe,Übersicht!I$11:I$26),)</f>
        <v>0</v>
      </c>
      <c r="AE871" s="216" t="str">
        <f t="shared" si="26"/>
        <v/>
      </c>
      <c r="AF871" s="206" t="str">
        <f>IF(OR(ISBLANK(F871),
AND(
ISBLANK(E871),
NOT(ISNUMBER(E871))
)),
"",
IF(
E871&lt;=Schwierigkeitsstufen!J$3,
Schwierigkeitsstufen!K$3,
Schwierigkeitsstufen!K$2
))</f>
        <v/>
      </c>
    </row>
    <row r="872" spans="1:32" s="50" customFormat="1" ht="15" x14ac:dyDescent="0.2">
      <c r="A872" s="46"/>
      <c r="B872" s="46"/>
      <c r="C872" s="48"/>
      <c r="D872" s="48"/>
      <c r="E872" s="47"/>
      <c r="F872" s="48"/>
      <c r="G872" s="48"/>
      <c r="H872" s="170" t="str">
        <f>IF(ISBLANK(G872)," ",IF(LOOKUP(G872,MannschaftsNrListe,Mannschaften!B$4:B$53)&lt;&gt;0,LOOKUP(G872,MannschaftsNrListe,Mannschaften!B$4:B$53),""))</f>
        <v xml:space="preserve"> </v>
      </c>
      <c r="I872" s="48"/>
      <c r="J872" s="48"/>
      <c r="K872" s="48"/>
      <c r="L872" s="48"/>
      <c r="M872" s="48"/>
      <c r="N872" s="48"/>
      <c r="O872" s="48"/>
      <c r="P872" s="48"/>
      <c r="Q872" s="48"/>
      <c r="R872" s="48"/>
      <c r="S872" s="48"/>
      <c r="T872" s="48"/>
      <c r="U872" s="48"/>
      <c r="V872" s="48"/>
      <c r="W872" s="48"/>
      <c r="X872" s="48"/>
      <c r="Y872" s="48"/>
      <c r="Z872" s="48"/>
      <c r="AA872" s="49"/>
      <c r="AB872" s="142">
        <f t="shared" si="27"/>
        <v>0</v>
      </c>
      <c r="AC872" s="142">
        <f>IF(NOT(ISBLANK(F872)),LOOKUP(F872,EWKNrListe,Übersicht!D$11:D$26),0)</f>
        <v>0</v>
      </c>
      <c r="AD872" s="142">
        <f>IF(AND(NOT(ISBLANK(G872)),ISNUMBER(H872)),LOOKUP(H872,WKNrListe,Übersicht!I$11:I$26),)</f>
        <v>0</v>
      </c>
      <c r="AE872" s="216" t="str">
        <f t="shared" si="26"/>
        <v/>
      </c>
      <c r="AF872" s="206" t="str">
        <f>IF(OR(ISBLANK(F872),
AND(
ISBLANK(E872),
NOT(ISNUMBER(E872))
)),
"",
IF(
E872&lt;=Schwierigkeitsstufen!J$3,
Schwierigkeitsstufen!K$3,
Schwierigkeitsstufen!K$2
))</f>
        <v/>
      </c>
    </row>
    <row r="873" spans="1:32" s="50" customFormat="1" ht="15" x14ac:dyDescent="0.2">
      <c r="A873" s="46"/>
      <c r="B873" s="46"/>
      <c r="C873" s="48"/>
      <c r="D873" s="48"/>
      <c r="E873" s="47"/>
      <c r="F873" s="48"/>
      <c r="G873" s="48"/>
      <c r="H873" s="170" t="str">
        <f>IF(ISBLANK(G873)," ",IF(LOOKUP(G873,MannschaftsNrListe,Mannschaften!B$4:B$53)&lt;&gt;0,LOOKUP(G873,MannschaftsNrListe,Mannschaften!B$4:B$53),""))</f>
        <v xml:space="preserve"> </v>
      </c>
      <c r="I873" s="48"/>
      <c r="J873" s="48"/>
      <c r="K873" s="48"/>
      <c r="L873" s="48"/>
      <c r="M873" s="48"/>
      <c r="N873" s="48"/>
      <c r="O873" s="48"/>
      <c r="P873" s="48"/>
      <c r="Q873" s="48"/>
      <c r="R873" s="48"/>
      <c r="S873" s="48"/>
      <c r="T873" s="48"/>
      <c r="U873" s="48"/>
      <c r="V873" s="48"/>
      <c r="W873" s="48"/>
      <c r="X873" s="48"/>
      <c r="Y873" s="48"/>
      <c r="Z873" s="48"/>
      <c r="AA873" s="49"/>
      <c r="AB873" s="142">
        <f t="shared" si="27"/>
        <v>0</v>
      </c>
      <c r="AC873" s="142">
        <f>IF(NOT(ISBLANK(F873)),LOOKUP(F873,EWKNrListe,Übersicht!D$11:D$26),0)</f>
        <v>0</v>
      </c>
      <c r="AD873" s="142">
        <f>IF(AND(NOT(ISBLANK(G873)),ISNUMBER(H873)),LOOKUP(H873,WKNrListe,Übersicht!I$11:I$26),)</f>
        <v>0</v>
      </c>
      <c r="AE873" s="216" t="str">
        <f t="shared" si="26"/>
        <v/>
      </c>
      <c r="AF873" s="206" t="str">
        <f>IF(OR(ISBLANK(F873),
AND(
ISBLANK(E873),
NOT(ISNUMBER(E873))
)),
"",
IF(
E873&lt;=Schwierigkeitsstufen!J$3,
Schwierigkeitsstufen!K$3,
Schwierigkeitsstufen!K$2
))</f>
        <v/>
      </c>
    </row>
    <row r="874" spans="1:32" s="50" customFormat="1" ht="15" x14ac:dyDescent="0.2">
      <c r="A874" s="46"/>
      <c r="B874" s="46"/>
      <c r="C874" s="48"/>
      <c r="D874" s="48"/>
      <c r="E874" s="47"/>
      <c r="F874" s="48"/>
      <c r="G874" s="48"/>
      <c r="H874" s="170" t="str">
        <f>IF(ISBLANK(G874)," ",IF(LOOKUP(G874,MannschaftsNrListe,Mannschaften!B$4:B$53)&lt;&gt;0,LOOKUP(G874,MannschaftsNrListe,Mannschaften!B$4:B$53),""))</f>
        <v xml:space="preserve"> </v>
      </c>
      <c r="I874" s="48"/>
      <c r="J874" s="48"/>
      <c r="K874" s="48"/>
      <c r="L874" s="48"/>
      <c r="M874" s="48"/>
      <c r="N874" s="48"/>
      <c r="O874" s="48"/>
      <c r="P874" s="48"/>
      <c r="Q874" s="48"/>
      <c r="R874" s="48"/>
      <c r="S874" s="48"/>
      <c r="T874" s="48"/>
      <c r="U874" s="48"/>
      <c r="V874" s="48"/>
      <c r="W874" s="48"/>
      <c r="X874" s="48"/>
      <c r="Y874" s="48"/>
      <c r="Z874" s="48"/>
      <c r="AA874" s="49"/>
      <c r="AB874" s="142">
        <f t="shared" si="27"/>
        <v>0</v>
      </c>
      <c r="AC874" s="142">
        <f>IF(NOT(ISBLANK(F874)),LOOKUP(F874,EWKNrListe,Übersicht!D$11:D$26),0)</f>
        <v>0</v>
      </c>
      <c r="AD874" s="142">
        <f>IF(AND(NOT(ISBLANK(G874)),ISNUMBER(H874)),LOOKUP(H874,WKNrListe,Übersicht!I$11:I$26),)</f>
        <v>0</v>
      </c>
      <c r="AE874" s="216" t="str">
        <f t="shared" si="26"/>
        <v/>
      </c>
      <c r="AF874" s="206" t="str">
        <f>IF(OR(ISBLANK(F874),
AND(
ISBLANK(E874),
NOT(ISNUMBER(E874))
)),
"",
IF(
E874&lt;=Schwierigkeitsstufen!J$3,
Schwierigkeitsstufen!K$3,
Schwierigkeitsstufen!K$2
))</f>
        <v/>
      </c>
    </row>
    <row r="875" spans="1:32" s="50" customFormat="1" ht="15" x14ac:dyDescent="0.2">
      <c r="A875" s="46"/>
      <c r="B875" s="46"/>
      <c r="C875" s="48"/>
      <c r="D875" s="48"/>
      <c r="E875" s="47"/>
      <c r="F875" s="48"/>
      <c r="G875" s="48"/>
      <c r="H875" s="170" t="str">
        <f>IF(ISBLANK(G875)," ",IF(LOOKUP(G875,MannschaftsNrListe,Mannschaften!B$4:B$53)&lt;&gt;0,LOOKUP(G875,MannschaftsNrListe,Mannschaften!B$4:B$53),""))</f>
        <v xml:space="preserve"> </v>
      </c>
      <c r="I875" s="48"/>
      <c r="J875" s="48"/>
      <c r="K875" s="48"/>
      <c r="L875" s="48"/>
      <c r="M875" s="48"/>
      <c r="N875" s="48"/>
      <c r="O875" s="48"/>
      <c r="P875" s="48"/>
      <c r="Q875" s="48"/>
      <c r="R875" s="48"/>
      <c r="S875" s="48"/>
      <c r="T875" s="48"/>
      <c r="U875" s="48"/>
      <c r="V875" s="48"/>
      <c r="W875" s="48"/>
      <c r="X875" s="48"/>
      <c r="Y875" s="48"/>
      <c r="Z875" s="48"/>
      <c r="AA875" s="49"/>
      <c r="AB875" s="142">
        <f t="shared" si="27"/>
        <v>0</v>
      </c>
      <c r="AC875" s="142">
        <f>IF(NOT(ISBLANK(F875)),LOOKUP(F875,EWKNrListe,Übersicht!D$11:D$26),0)</f>
        <v>0</v>
      </c>
      <c r="AD875" s="142">
        <f>IF(AND(NOT(ISBLANK(G875)),ISNUMBER(H875)),LOOKUP(H875,WKNrListe,Übersicht!I$11:I$26),)</f>
        <v>0</v>
      </c>
      <c r="AE875" s="216" t="str">
        <f t="shared" si="26"/>
        <v/>
      </c>
      <c r="AF875" s="206" t="str">
        <f>IF(OR(ISBLANK(F875),
AND(
ISBLANK(E875),
NOT(ISNUMBER(E875))
)),
"",
IF(
E875&lt;=Schwierigkeitsstufen!J$3,
Schwierigkeitsstufen!K$3,
Schwierigkeitsstufen!K$2
))</f>
        <v/>
      </c>
    </row>
    <row r="876" spans="1:32" s="50" customFormat="1" ht="15" x14ac:dyDescent="0.2">
      <c r="A876" s="46"/>
      <c r="B876" s="46"/>
      <c r="C876" s="48"/>
      <c r="D876" s="48"/>
      <c r="E876" s="47"/>
      <c r="F876" s="48"/>
      <c r="G876" s="48"/>
      <c r="H876" s="170" t="str">
        <f>IF(ISBLANK(G876)," ",IF(LOOKUP(G876,MannschaftsNrListe,Mannschaften!B$4:B$53)&lt;&gt;0,LOOKUP(G876,MannschaftsNrListe,Mannschaften!B$4:B$53),""))</f>
        <v xml:space="preserve"> </v>
      </c>
      <c r="I876" s="48"/>
      <c r="J876" s="48"/>
      <c r="K876" s="48"/>
      <c r="L876" s="48"/>
      <c r="M876" s="48"/>
      <c r="N876" s="48"/>
      <c r="O876" s="48"/>
      <c r="P876" s="48"/>
      <c r="Q876" s="48"/>
      <c r="R876" s="48"/>
      <c r="S876" s="48"/>
      <c r="T876" s="48"/>
      <c r="U876" s="48"/>
      <c r="V876" s="48"/>
      <c r="W876" s="48"/>
      <c r="X876" s="48"/>
      <c r="Y876" s="48"/>
      <c r="Z876" s="48"/>
      <c r="AA876" s="49"/>
      <c r="AB876" s="142">
        <f t="shared" si="27"/>
        <v>0</v>
      </c>
      <c r="AC876" s="142">
        <f>IF(NOT(ISBLANK(F876)),LOOKUP(F876,EWKNrListe,Übersicht!D$11:D$26),0)</f>
        <v>0</v>
      </c>
      <c r="AD876" s="142">
        <f>IF(AND(NOT(ISBLANK(G876)),ISNUMBER(H876)),LOOKUP(H876,WKNrListe,Übersicht!I$11:I$26),)</f>
        <v>0</v>
      </c>
      <c r="AE876" s="216" t="str">
        <f t="shared" si="26"/>
        <v/>
      </c>
      <c r="AF876" s="206" t="str">
        <f>IF(OR(ISBLANK(F876),
AND(
ISBLANK(E876),
NOT(ISNUMBER(E876))
)),
"",
IF(
E876&lt;=Schwierigkeitsstufen!J$3,
Schwierigkeitsstufen!K$3,
Schwierigkeitsstufen!K$2
))</f>
        <v/>
      </c>
    </row>
    <row r="877" spans="1:32" s="50" customFormat="1" ht="15" x14ac:dyDescent="0.2">
      <c r="A877" s="46"/>
      <c r="B877" s="46"/>
      <c r="C877" s="48"/>
      <c r="D877" s="48"/>
      <c r="E877" s="47"/>
      <c r="F877" s="48"/>
      <c r="G877" s="48"/>
      <c r="H877" s="170" t="str">
        <f>IF(ISBLANK(G877)," ",IF(LOOKUP(G877,MannschaftsNrListe,Mannschaften!B$4:B$53)&lt;&gt;0,LOOKUP(G877,MannschaftsNrListe,Mannschaften!B$4:B$53),""))</f>
        <v xml:space="preserve"> </v>
      </c>
      <c r="I877" s="48"/>
      <c r="J877" s="48"/>
      <c r="K877" s="48"/>
      <c r="L877" s="48"/>
      <c r="M877" s="48"/>
      <c r="N877" s="48"/>
      <c r="O877" s="48"/>
      <c r="P877" s="48"/>
      <c r="Q877" s="48"/>
      <c r="R877" s="48"/>
      <c r="S877" s="48"/>
      <c r="T877" s="48"/>
      <c r="U877" s="48"/>
      <c r="V877" s="48"/>
      <c r="W877" s="48"/>
      <c r="X877" s="48"/>
      <c r="Y877" s="48"/>
      <c r="Z877" s="48"/>
      <c r="AA877" s="49"/>
      <c r="AB877" s="142">
        <f t="shared" si="27"/>
        <v>0</v>
      </c>
      <c r="AC877" s="142">
        <f>IF(NOT(ISBLANK(F877)),LOOKUP(F877,EWKNrListe,Übersicht!D$11:D$26),0)</f>
        <v>0</v>
      </c>
      <c r="AD877" s="142">
        <f>IF(AND(NOT(ISBLANK(G877)),ISNUMBER(H877)),LOOKUP(H877,WKNrListe,Übersicht!I$11:I$26),)</f>
        <v>0</v>
      </c>
      <c r="AE877" s="216" t="str">
        <f t="shared" si="26"/>
        <v/>
      </c>
      <c r="AF877" s="206" t="str">
        <f>IF(OR(ISBLANK(F877),
AND(
ISBLANK(E877),
NOT(ISNUMBER(E877))
)),
"",
IF(
E877&lt;=Schwierigkeitsstufen!J$3,
Schwierigkeitsstufen!K$3,
Schwierigkeitsstufen!K$2
))</f>
        <v/>
      </c>
    </row>
    <row r="878" spans="1:32" s="50" customFormat="1" ht="15" x14ac:dyDescent="0.2">
      <c r="A878" s="46"/>
      <c r="B878" s="46"/>
      <c r="C878" s="48"/>
      <c r="D878" s="48"/>
      <c r="E878" s="47"/>
      <c r="F878" s="48"/>
      <c r="G878" s="48"/>
      <c r="H878" s="170" t="str">
        <f>IF(ISBLANK(G878)," ",IF(LOOKUP(G878,MannschaftsNrListe,Mannschaften!B$4:B$53)&lt;&gt;0,LOOKUP(G878,MannschaftsNrListe,Mannschaften!B$4:B$53),""))</f>
        <v xml:space="preserve"> </v>
      </c>
      <c r="I878" s="48"/>
      <c r="J878" s="48"/>
      <c r="K878" s="48"/>
      <c r="L878" s="48"/>
      <c r="M878" s="48"/>
      <c r="N878" s="48"/>
      <c r="O878" s="48"/>
      <c r="P878" s="48"/>
      <c r="Q878" s="48"/>
      <c r="R878" s="48"/>
      <c r="S878" s="48"/>
      <c r="T878" s="48"/>
      <c r="U878" s="48"/>
      <c r="V878" s="48"/>
      <c r="W878" s="48"/>
      <c r="X878" s="48"/>
      <c r="Y878" s="48"/>
      <c r="Z878" s="48"/>
      <c r="AA878" s="49"/>
      <c r="AB878" s="142">
        <f t="shared" si="27"/>
        <v>0</v>
      </c>
      <c r="AC878" s="142">
        <f>IF(NOT(ISBLANK(F878)),LOOKUP(F878,EWKNrListe,Übersicht!D$11:D$26),0)</f>
        <v>0</v>
      </c>
      <c r="AD878" s="142">
        <f>IF(AND(NOT(ISBLANK(G878)),ISNUMBER(H878)),LOOKUP(H878,WKNrListe,Übersicht!I$11:I$26),)</f>
        <v>0</v>
      </c>
      <c r="AE878" s="216" t="str">
        <f t="shared" si="26"/>
        <v/>
      </c>
      <c r="AF878" s="206" t="str">
        <f>IF(OR(ISBLANK(F878),
AND(
ISBLANK(E878),
NOT(ISNUMBER(E878))
)),
"",
IF(
E878&lt;=Schwierigkeitsstufen!J$3,
Schwierigkeitsstufen!K$3,
Schwierigkeitsstufen!K$2
))</f>
        <v/>
      </c>
    </row>
    <row r="879" spans="1:32" s="50" customFormat="1" ht="15" x14ac:dyDescent="0.2">
      <c r="A879" s="46"/>
      <c r="B879" s="46"/>
      <c r="C879" s="48"/>
      <c r="D879" s="48"/>
      <c r="E879" s="47"/>
      <c r="F879" s="48"/>
      <c r="G879" s="48"/>
      <c r="H879" s="170" t="str">
        <f>IF(ISBLANK(G879)," ",IF(LOOKUP(G879,MannschaftsNrListe,Mannschaften!B$4:B$53)&lt;&gt;0,LOOKUP(G879,MannschaftsNrListe,Mannschaften!B$4:B$53),""))</f>
        <v xml:space="preserve"> </v>
      </c>
      <c r="I879" s="48"/>
      <c r="J879" s="48"/>
      <c r="K879" s="48"/>
      <c r="L879" s="48"/>
      <c r="M879" s="48"/>
      <c r="N879" s="48"/>
      <c r="O879" s="48"/>
      <c r="P879" s="48"/>
      <c r="Q879" s="48"/>
      <c r="R879" s="48"/>
      <c r="S879" s="48"/>
      <c r="T879" s="48"/>
      <c r="U879" s="48"/>
      <c r="V879" s="48"/>
      <c r="W879" s="48"/>
      <c r="X879" s="48"/>
      <c r="Y879" s="48"/>
      <c r="Z879" s="48"/>
      <c r="AA879" s="49"/>
      <c r="AB879" s="142">
        <f t="shared" si="27"/>
        <v>0</v>
      </c>
      <c r="AC879" s="142">
        <f>IF(NOT(ISBLANK(F879)),LOOKUP(F879,EWKNrListe,Übersicht!D$11:D$26),0)</f>
        <v>0</v>
      </c>
      <c r="AD879" s="142">
        <f>IF(AND(NOT(ISBLANK(G879)),ISNUMBER(H879)),LOOKUP(H879,WKNrListe,Übersicht!I$11:I$26),)</f>
        <v>0</v>
      </c>
      <c r="AE879" s="216" t="str">
        <f t="shared" si="26"/>
        <v/>
      </c>
      <c r="AF879" s="206" t="str">
        <f>IF(OR(ISBLANK(F879),
AND(
ISBLANK(E879),
NOT(ISNUMBER(E879))
)),
"",
IF(
E879&lt;=Schwierigkeitsstufen!J$3,
Schwierigkeitsstufen!K$3,
Schwierigkeitsstufen!K$2
))</f>
        <v/>
      </c>
    </row>
    <row r="880" spans="1:32" s="50" customFormat="1" ht="15" x14ac:dyDescent="0.2">
      <c r="A880" s="46"/>
      <c r="B880" s="46"/>
      <c r="C880" s="48"/>
      <c r="D880" s="48"/>
      <c r="E880" s="47"/>
      <c r="F880" s="48"/>
      <c r="G880" s="48"/>
      <c r="H880" s="170" t="str">
        <f>IF(ISBLANK(G880)," ",IF(LOOKUP(G880,MannschaftsNrListe,Mannschaften!B$4:B$53)&lt;&gt;0,LOOKUP(G880,MannschaftsNrListe,Mannschaften!B$4:B$53),""))</f>
        <v xml:space="preserve"> </v>
      </c>
      <c r="I880" s="48"/>
      <c r="J880" s="48"/>
      <c r="K880" s="48"/>
      <c r="L880" s="48"/>
      <c r="M880" s="48"/>
      <c r="N880" s="48"/>
      <c r="O880" s="48"/>
      <c r="P880" s="48"/>
      <c r="Q880" s="48"/>
      <c r="R880" s="48"/>
      <c r="S880" s="48"/>
      <c r="T880" s="48"/>
      <c r="U880" s="48"/>
      <c r="V880" s="48"/>
      <c r="W880" s="48"/>
      <c r="X880" s="48"/>
      <c r="Y880" s="48"/>
      <c r="Z880" s="48"/>
      <c r="AA880" s="49"/>
      <c r="AB880" s="142">
        <f t="shared" si="27"/>
        <v>0</v>
      </c>
      <c r="AC880" s="142">
        <f>IF(NOT(ISBLANK(F880)),LOOKUP(F880,EWKNrListe,Übersicht!D$11:D$26),0)</f>
        <v>0</v>
      </c>
      <c r="AD880" s="142">
        <f>IF(AND(NOT(ISBLANK(G880)),ISNUMBER(H880)),LOOKUP(H880,WKNrListe,Übersicht!I$11:I$26),)</f>
        <v>0</v>
      </c>
      <c r="AE880" s="216" t="str">
        <f t="shared" si="26"/>
        <v/>
      </c>
      <c r="AF880" s="206" t="str">
        <f>IF(OR(ISBLANK(F880),
AND(
ISBLANK(E880),
NOT(ISNUMBER(E880))
)),
"",
IF(
E880&lt;=Schwierigkeitsstufen!J$3,
Schwierigkeitsstufen!K$3,
Schwierigkeitsstufen!K$2
))</f>
        <v/>
      </c>
    </row>
    <row r="881" spans="1:32" s="50" customFormat="1" ht="15" x14ac:dyDescent="0.2">
      <c r="A881" s="46"/>
      <c r="B881" s="46"/>
      <c r="C881" s="48"/>
      <c r="D881" s="48"/>
      <c r="E881" s="47"/>
      <c r="F881" s="48"/>
      <c r="G881" s="48"/>
      <c r="H881" s="170" t="str">
        <f>IF(ISBLANK(G881)," ",IF(LOOKUP(G881,MannschaftsNrListe,Mannschaften!B$4:B$53)&lt;&gt;0,LOOKUP(G881,MannschaftsNrListe,Mannschaften!B$4:B$53),""))</f>
        <v xml:space="preserve"> </v>
      </c>
      <c r="I881" s="48"/>
      <c r="J881" s="48"/>
      <c r="K881" s="48"/>
      <c r="L881" s="48"/>
      <c r="M881" s="48"/>
      <c r="N881" s="48"/>
      <c r="O881" s="48"/>
      <c r="P881" s="48"/>
      <c r="Q881" s="48"/>
      <c r="R881" s="48"/>
      <c r="S881" s="48"/>
      <c r="T881" s="48"/>
      <c r="U881" s="48"/>
      <c r="V881" s="48"/>
      <c r="W881" s="48"/>
      <c r="X881" s="48"/>
      <c r="Y881" s="48"/>
      <c r="Z881" s="48"/>
      <c r="AA881" s="49"/>
      <c r="AB881" s="142">
        <f t="shared" si="27"/>
        <v>0</v>
      </c>
      <c r="AC881" s="142">
        <f>IF(NOT(ISBLANK(F881)),LOOKUP(F881,EWKNrListe,Übersicht!D$11:D$26),0)</f>
        <v>0</v>
      </c>
      <c r="AD881" s="142">
        <f>IF(AND(NOT(ISBLANK(G881)),ISNUMBER(H881)),LOOKUP(H881,WKNrListe,Übersicht!I$11:I$26),)</f>
        <v>0</v>
      </c>
      <c r="AE881" s="216" t="str">
        <f t="shared" si="26"/>
        <v/>
      </c>
      <c r="AF881" s="206" t="str">
        <f>IF(OR(ISBLANK(F881),
AND(
ISBLANK(E881),
NOT(ISNUMBER(E881))
)),
"",
IF(
E881&lt;=Schwierigkeitsstufen!J$3,
Schwierigkeitsstufen!K$3,
Schwierigkeitsstufen!K$2
))</f>
        <v/>
      </c>
    </row>
    <row r="882" spans="1:32" s="50" customFormat="1" ht="15" x14ac:dyDescent="0.2">
      <c r="A882" s="46"/>
      <c r="B882" s="46"/>
      <c r="C882" s="48"/>
      <c r="D882" s="48"/>
      <c r="E882" s="47"/>
      <c r="F882" s="48"/>
      <c r="G882" s="48"/>
      <c r="H882" s="170" t="str">
        <f>IF(ISBLANK(G882)," ",IF(LOOKUP(G882,MannschaftsNrListe,Mannschaften!B$4:B$53)&lt;&gt;0,LOOKUP(G882,MannschaftsNrListe,Mannschaften!B$4:B$53),""))</f>
        <v xml:space="preserve"> </v>
      </c>
      <c r="I882" s="48"/>
      <c r="J882" s="48"/>
      <c r="K882" s="48"/>
      <c r="L882" s="48"/>
      <c r="M882" s="48"/>
      <c r="N882" s="48"/>
      <c r="O882" s="48"/>
      <c r="P882" s="48"/>
      <c r="Q882" s="48"/>
      <c r="R882" s="48"/>
      <c r="S882" s="48"/>
      <c r="T882" s="48"/>
      <c r="U882" s="48"/>
      <c r="V882" s="48"/>
      <c r="W882" s="48"/>
      <c r="X882" s="48"/>
      <c r="Y882" s="48"/>
      <c r="Z882" s="48"/>
      <c r="AA882" s="49"/>
      <c r="AB882" s="142">
        <f t="shared" si="27"/>
        <v>0</v>
      </c>
      <c r="AC882" s="142">
        <f>IF(NOT(ISBLANK(F882)),LOOKUP(F882,EWKNrListe,Übersicht!D$11:D$26),0)</f>
        <v>0</v>
      </c>
      <c r="AD882" s="142">
        <f>IF(AND(NOT(ISBLANK(G882)),ISNUMBER(H882)),LOOKUP(H882,WKNrListe,Übersicht!I$11:I$26),)</f>
        <v>0</v>
      </c>
      <c r="AE882" s="216" t="str">
        <f t="shared" si="26"/>
        <v/>
      </c>
      <c r="AF882" s="206" t="str">
        <f>IF(OR(ISBLANK(F882),
AND(
ISBLANK(E882),
NOT(ISNUMBER(E882))
)),
"",
IF(
E882&lt;=Schwierigkeitsstufen!J$3,
Schwierigkeitsstufen!K$3,
Schwierigkeitsstufen!K$2
))</f>
        <v/>
      </c>
    </row>
    <row r="883" spans="1:32" s="50" customFormat="1" ht="15" x14ac:dyDescent="0.2">
      <c r="A883" s="46"/>
      <c r="B883" s="46"/>
      <c r="C883" s="48"/>
      <c r="D883" s="48"/>
      <c r="E883" s="47"/>
      <c r="F883" s="48"/>
      <c r="G883" s="48"/>
      <c r="H883" s="170" t="str">
        <f>IF(ISBLANK(G883)," ",IF(LOOKUP(G883,MannschaftsNrListe,Mannschaften!B$4:B$53)&lt;&gt;0,LOOKUP(G883,MannschaftsNrListe,Mannschaften!B$4:B$53),""))</f>
        <v xml:space="preserve"> </v>
      </c>
      <c r="I883" s="48"/>
      <c r="J883" s="48"/>
      <c r="K883" s="48"/>
      <c r="L883" s="48"/>
      <c r="M883" s="48"/>
      <c r="N883" s="48"/>
      <c r="O883" s="48"/>
      <c r="P883" s="48"/>
      <c r="Q883" s="48"/>
      <c r="R883" s="48"/>
      <c r="S883" s="48"/>
      <c r="T883" s="48"/>
      <c r="U883" s="48"/>
      <c r="V883" s="48"/>
      <c r="W883" s="48"/>
      <c r="X883" s="48"/>
      <c r="Y883" s="48"/>
      <c r="Z883" s="48"/>
      <c r="AA883" s="49"/>
      <c r="AB883" s="142">
        <f t="shared" si="27"/>
        <v>0</v>
      </c>
      <c r="AC883" s="142">
        <f>IF(NOT(ISBLANK(F883)),LOOKUP(F883,EWKNrListe,Übersicht!D$11:D$26),0)</f>
        <v>0</v>
      </c>
      <c r="AD883" s="142">
        <f>IF(AND(NOT(ISBLANK(G883)),ISNUMBER(H883)),LOOKUP(H883,WKNrListe,Übersicht!I$11:I$26),)</f>
        <v>0</v>
      </c>
      <c r="AE883" s="216" t="str">
        <f t="shared" si="26"/>
        <v/>
      </c>
      <c r="AF883" s="206" t="str">
        <f>IF(OR(ISBLANK(F883),
AND(
ISBLANK(E883),
NOT(ISNUMBER(E883))
)),
"",
IF(
E883&lt;=Schwierigkeitsstufen!J$3,
Schwierigkeitsstufen!K$3,
Schwierigkeitsstufen!K$2
))</f>
        <v/>
      </c>
    </row>
    <row r="884" spans="1:32" s="50" customFormat="1" ht="15" x14ac:dyDescent="0.2">
      <c r="A884" s="46"/>
      <c r="B884" s="46"/>
      <c r="C884" s="48"/>
      <c r="D884" s="48"/>
      <c r="E884" s="47"/>
      <c r="F884" s="48"/>
      <c r="G884" s="48"/>
      <c r="H884" s="170" t="str">
        <f>IF(ISBLANK(G884)," ",IF(LOOKUP(G884,MannschaftsNrListe,Mannschaften!B$4:B$53)&lt;&gt;0,LOOKUP(G884,MannschaftsNrListe,Mannschaften!B$4:B$53),""))</f>
        <v xml:space="preserve"> </v>
      </c>
      <c r="I884" s="48"/>
      <c r="J884" s="48"/>
      <c r="K884" s="48"/>
      <c r="L884" s="48"/>
      <c r="M884" s="48"/>
      <c r="N884" s="48"/>
      <c r="O884" s="48"/>
      <c r="P884" s="48"/>
      <c r="Q884" s="48"/>
      <c r="R884" s="48"/>
      <c r="S884" s="48"/>
      <c r="T884" s="48"/>
      <c r="U884" s="48"/>
      <c r="V884" s="48"/>
      <c r="W884" s="48"/>
      <c r="X884" s="48"/>
      <c r="Y884" s="48"/>
      <c r="Z884" s="48"/>
      <c r="AA884" s="49"/>
      <c r="AB884" s="142">
        <f t="shared" si="27"/>
        <v>0</v>
      </c>
      <c r="AC884" s="142">
        <f>IF(NOT(ISBLANK(F884)),LOOKUP(F884,EWKNrListe,Übersicht!D$11:D$26),0)</f>
        <v>0</v>
      </c>
      <c r="AD884" s="142">
        <f>IF(AND(NOT(ISBLANK(G884)),ISNUMBER(H884)),LOOKUP(H884,WKNrListe,Übersicht!I$11:I$26),)</f>
        <v>0</v>
      </c>
      <c r="AE884" s="216" t="str">
        <f t="shared" si="26"/>
        <v/>
      </c>
      <c r="AF884" s="206" t="str">
        <f>IF(OR(ISBLANK(F884),
AND(
ISBLANK(E884),
NOT(ISNUMBER(E884))
)),
"",
IF(
E884&lt;=Schwierigkeitsstufen!J$3,
Schwierigkeitsstufen!K$3,
Schwierigkeitsstufen!K$2
))</f>
        <v/>
      </c>
    </row>
    <row r="885" spans="1:32" s="50" customFormat="1" ht="15" x14ac:dyDescent="0.2">
      <c r="A885" s="46"/>
      <c r="B885" s="46"/>
      <c r="C885" s="48"/>
      <c r="D885" s="48"/>
      <c r="E885" s="47"/>
      <c r="F885" s="48"/>
      <c r="G885" s="48"/>
      <c r="H885" s="170" t="str">
        <f>IF(ISBLANK(G885)," ",IF(LOOKUP(G885,MannschaftsNrListe,Mannschaften!B$4:B$53)&lt;&gt;0,LOOKUP(G885,MannschaftsNrListe,Mannschaften!B$4:B$53),""))</f>
        <v xml:space="preserve"> </v>
      </c>
      <c r="I885" s="48"/>
      <c r="J885" s="48"/>
      <c r="K885" s="48"/>
      <c r="L885" s="48"/>
      <c r="M885" s="48"/>
      <c r="N885" s="48"/>
      <c r="O885" s="48"/>
      <c r="P885" s="48"/>
      <c r="Q885" s="48"/>
      <c r="R885" s="48"/>
      <c r="S885" s="48"/>
      <c r="T885" s="48"/>
      <c r="U885" s="48"/>
      <c r="V885" s="48"/>
      <c r="W885" s="48"/>
      <c r="X885" s="48"/>
      <c r="Y885" s="48"/>
      <c r="Z885" s="48"/>
      <c r="AA885" s="49"/>
      <c r="AB885" s="142">
        <f t="shared" si="27"/>
        <v>0</v>
      </c>
      <c r="AC885" s="142">
        <f>IF(NOT(ISBLANK(F885)),LOOKUP(F885,EWKNrListe,Übersicht!D$11:D$26),0)</f>
        <v>0</v>
      </c>
      <c r="AD885" s="142">
        <f>IF(AND(NOT(ISBLANK(G885)),ISNUMBER(H885)),LOOKUP(H885,WKNrListe,Übersicht!I$11:I$26),)</f>
        <v>0</v>
      </c>
      <c r="AE885" s="216" t="str">
        <f t="shared" si="26"/>
        <v/>
      </c>
      <c r="AF885" s="206" t="str">
        <f>IF(OR(ISBLANK(F885),
AND(
ISBLANK(E885),
NOT(ISNUMBER(E885))
)),
"",
IF(
E885&lt;=Schwierigkeitsstufen!J$3,
Schwierigkeitsstufen!K$3,
Schwierigkeitsstufen!K$2
))</f>
        <v/>
      </c>
    </row>
    <row r="886" spans="1:32" s="50" customFormat="1" ht="15" x14ac:dyDescent="0.2">
      <c r="A886" s="46"/>
      <c r="B886" s="46"/>
      <c r="C886" s="48"/>
      <c r="D886" s="48"/>
      <c r="E886" s="47"/>
      <c r="F886" s="48"/>
      <c r="G886" s="48"/>
      <c r="H886" s="170" t="str">
        <f>IF(ISBLANK(G886)," ",IF(LOOKUP(G886,MannschaftsNrListe,Mannschaften!B$4:B$53)&lt;&gt;0,LOOKUP(G886,MannschaftsNrListe,Mannschaften!B$4:B$53),""))</f>
        <v xml:space="preserve"> </v>
      </c>
      <c r="I886" s="48"/>
      <c r="J886" s="48"/>
      <c r="K886" s="48"/>
      <c r="L886" s="48"/>
      <c r="M886" s="48"/>
      <c r="N886" s="48"/>
      <c r="O886" s="48"/>
      <c r="P886" s="48"/>
      <c r="Q886" s="48"/>
      <c r="R886" s="48"/>
      <c r="S886" s="48"/>
      <c r="T886" s="48"/>
      <c r="U886" s="48"/>
      <c r="V886" s="48"/>
      <c r="W886" s="48"/>
      <c r="X886" s="48"/>
      <c r="Y886" s="48"/>
      <c r="Z886" s="48"/>
      <c r="AA886" s="49"/>
      <c r="AB886" s="142">
        <f t="shared" si="27"/>
        <v>0</v>
      </c>
      <c r="AC886" s="142">
        <f>IF(NOT(ISBLANK(F886)),LOOKUP(F886,EWKNrListe,Übersicht!D$11:D$26),0)</f>
        <v>0</v>
      </c>
      <c r="AD886" s="142">
        <f>IF(AND(NOT(ISBLANK(G886)),ISNUMBER(H886)),LOOKUP(H886,WKNrListe,Übersicht!I$11:I$26),)</f>
        <v>0</v>
      </c>
      <c r="AE886" s="216" t="str">
        <f t="shared" si="26"/>
        <v/>
      </c>
      <c r="AF886" s="206" t="str">
        <f>IF(OR(ISBLANK(F886),
AND(
ISBLANK(E886),
NOT(ISNUMBER(E886))
)),
"",
IF(
E886&lt;=Schwierigkeitsstufen!J$3,
Schwierigkeitsstufen!K$3,
Schwierigkeitsstufen!K$2
))</f>
        <v/>
      </c>
    </row>
    <row r="887" spans="1:32" s="50" customFormat="1" ht="15" x14ac:dyDescent="0.2">
      <c r="A887" s="46"/>
      <c r="B887" s="46"/>
      <c r="C887" s="48"/>
      <c r="D887" s="48"/>
      <c r="E887" s="47"/>
      <c r="F887" s="48"/>
      <c r="G887" s="48"/>
      <c r="H887" s="170" t="str">
        <f>IF(ISBLANK(G887)," ",IF(LOOKUP(G887,MannschaftsNrListe,Mannschaften!B$4:B$53)&lt;&gt;0,LOOKUP(G887,MannschaftsNrListe,Mannschaften!B$4:B$53),""))</f>
        <v xml:space="preserve"> </v>
      </c>
      <c r="I887" s="48"/>
      <c r="J887" s="48"/>
      <c r="K887" s="48"/>
      <c r="L887" s="48"/>
      <c r="M887" s="48"/>
      <c r="N887" s="48"/>
      <c r="O887" s="48"/>
      <c r="P887" s="48"/>
      <c r="Q887" s="48"/>
      <c r="R887" s="48"/>
      <c r="S887" s="48"/>
      <c r="T887" s="48"/>
      <c r="U887" s="48"/>
      <c r="V887" s="48"/>
      <c r="W887" s="48"/>
      <c r="X887" s="48"/>
      <c r="Y887" s="48"/>
      <c r="Z887" s="48"/>
      <c r="AA887" s="49"/>
      <c r="AB887" s="142">
        <f t="shared" si="27"/>
        <v>0</v>
      </c>
      <c r="AC887" s="142">
        <f>IF(NOT(ISBLANK(F887)),LOOKUP(F887,EWKNrListe,Übersicht!D$11:D$26),0)</f>
        <v>0</v>
      </c>
      <c r="AD887" s="142">
        <f>IF(AND(NOT(ISBLANK(G887)),ISNUMBER(H887)),LOOKUP(H887,WKNrListe,Übersicht!I$11:I$26),)</f>
        <v>0</v>
      </c>
      <c r="AE887" s="216" t="str">
        <f t="shared" si="26"/>
        <v/>
      </c>
      <c r="AF887" s="206" t="str">
        <f>IF(OR(ISBLANK(F887),
AND(
ISBLANK(E887),
NOT(ISNUMBER(E887))
)),
"",
IF(
E887&lt;=Schwierigkeitsstufen!J$3,
Schwierigkeitsstufen!K$3,
Schwierigkeitsstufen!K$2
))</f>
        <v/>
      </c>
    </row>
    <row r="888" spans="1:32" s="50" customFormat="1" ht="15" x14ac:dyDescent="0.2">
      <c r="A888" s="46"/>
      <c r="B888" s="46"/>
      <c r="C888" s="48"/>
      <c r="D888" s="48"/>
      <c r="E888" s="47"/>
      <c r="F888" s="48"/>
      <c r="G888" s="48"/>
      <c r="H888" s="170" t="str">
        <f>IF(ISBLANK(G888)," ",IF(LOOKUP(G888,MannschaftsNrListe,Mannschaften!B$4:B$53)&lt;&gt;0,LOOKUP(G888,MannschaftsNrListe,Mannschaften!B$4:B$53),""))</f>
        <v xml:space="preserve"> </v>
      </c>
      <c r="I888" s="48"/>
      <c r="J888" s="48"/>
      <c r="K888" s="48"/>
      <c r="L888" s="48"/>
      <c r="M888" s="48"/>
      <c r="N888" s="48"/>
      <c r="O888" s="48"/>
      <c r="P888" s="48"/>
      <c r="Q888" s="48"/>
      <c r="R888" s="48"/>
      <c r="S888" s="48"/>
      <c r="T888" s="48"/>
      <c r="U888" s="48"/>
      <c r="V888" s="48"/>
      <c r="W888" s="48"/>
      <c r="X888" s="48"/>
      <c r="Y888" s="48"/>
      <c r="Z888" s="48"/>
      <c r="AA888" s="49"/>
      <c r="AB888" s="142">
        <f t="shared" si="27"/>
        <v>0</v>
      </c>
      <c r="AC888" s="142">
        <f>IF(NOT(ISBLANK(F888)),LOOKUP(F888,EWKNrListe,Übersicht!D$11:D$26),0)</f>
        <v>0</v>
      </c>
      <c r="AD888" s="142">
        <f>IF(AND(NOT(ISBLANK(G888)),ISNUMBER(H888)),LOOKUP(H888,WKNrListe,Übersicht!I$11:I$26),)</f>
        <v>0</v>
      </c>
      <c r="AE888" s="216" t="str">
        <f t="shared" si="26"/>
        <v/>
      </c>
      <c r="AF888" s="206" t="str">
        <f>IF(OR(ISBLANK(F888),
AND(
ISBLANK(E888),
NOT(ISNUMBER(E888))
)),
"",
IF(
E888&lt;=Schwierigkeitsstufen!J$3,
Schwierigkeitsstufen!K$3,
Schwierigkeitsstufen!K$2
))</f>
        <v/>
      </c>
    </row>
    <row r="889" spans="1:32" s="50" customFormat="1" ht="15" x14ac:dyDescent="0.2">
      <c r="A889" s="46"/>
      <c r="B889" s="46"/>
      <c r="C889" s="48"/>
      <c r="D889" s="48"/>
      <c r="E889" s="47"/>
      <c r="F889" s="48"/>
      <c r="G889" s="48"/>
      <c r="H889" s="170" t="str">
        <f>IF(ISBLANK(G889)," ",IF(LOOKUP(G889,MannschaftsNrListe,Mannschaften!B$4:B$53)&lt;&gt;0,LOOKUP(G889,MannschaftsNrListe,Mannschaften!B$4:B$53),""))</f>
        <v xml:space="preserve"> </v>
      </c>
      <c r="I889" s="48"/>
      <c r="J889" s="48"/>
      <c r="K889" s="48"/>
      <c r="L889" s="48"/>
      <c r="M889" s="48"/>
      <c r="N889" s="48"/>
      <c r="O889" s="48"/>
      <c r="P889" s="48"/>
      <c r="Q889" s="48"/>
      <c r="R889" s="48"/>
      <c r="S889" s="48"/>
      <c r="T889" s="48"/>
      <c r="U889" s="48"/>
      <c r="V889" s="48"/>
      <c r="W889" s="48"/>
      <c r="X889" s="48"/>
      <c r="Y889" s="48"/>
      <c r="Z889" s="48"/>
      <c r="AA889" s="49"/>
      <c r="AB889" s="142">
        <f t="shared" si="27"/>
        <v>0</v>
      </c>
      <c r="AC889" s="142">
        <f>IF(NOT(ISBLANK(F889)),LOOKUP(F889,EWKNrListe,Übersicht!D$11:D$26),0)</f>
        <v>0</v>
      </c>
      <c r="AD889" s="142">
        <f>IF(AND(NOT(ISBLANK(G889)),ISNUMBER(H889)),LOOKUP(H889,WKNrListe,Übersicht!I$11:I$26),)</f>
        <v>0</v>
      </c>
      <c r="AE889" s="216" t="str">
        <f t="shared" si="26"/>
        <v/>
      </c>
      <c r="AF889" s="206" t="str">
        <f>IF(OR(ISBLANK(F889),
AND(
ISBLANK(E889),
NOT(ISNUMBER(E889))
)),
"",
IF(
E889&lt;=Schwierigkeitsstufen!J$3,
Schwierigkeitsstufen!K$3,
Schwierigkeitsstufen!K$2
))</f>
        <v/>
      </c>
    </row>
    <row r="890" spans="1:32" s="50" customFormat="1" ht="15" x14ac:dyDescent="0.2">
      <c r="A890" s="46"/>
      <c r="B890" s="46"/>
      <c r="C890" s="48"/>
      <c r="D890" s="48"/>
      <c r="E890" s="47"/>
      <c r="F890" s="48"/>
      <c r="G890" s="48"/>
      <c r="H890" s="170" t="str">
        <f>IF(ISBLANK(G890)," ",IF(LOOKUP(G890,MannschaftsNrListe,Mannschaften!B$4:B$53)&lt;&gt;0,LOOKUP(G890,MannschaftsNrListe,Mannschaften!B$4:B$53),""))</f>
        <v xml:space="preserve"> </v>
      </c>
      <c r="I890" s="48"/>
      <c r="J890" s="48"/>
      <c r="K890" s="48"/>
      <c r="L890" s="48"/>
      <c r="M890" s="48"/>
      <c r="N890" s="48"/>
      <c r="O890" s="48"/>
      <c r="P890" s="48"/>
      <c r="Q890" s="48"/>
      <c r="R890" s="48"/>
      <c r="S890" s="48"/>
      <c r="T890" s="48"/>
      <c r="U890" s="48"/>
      <c r="V890" s="48"/>
      <c r="W890" s="48"/>
      <c r="X890" s="48"/>
      <c r="Y890" s="48"/>
      <c r="Z890" s="48"/>
      <c r="AA890" s="49"/>
      <c r="AB890" s="142">
        <f t="shared" si="27"/>
        <v>0</v>
      </c>
      <c r="AC890" s="142">
        <f>IF(NOT(ISBLANK(F890)),LOOKUP(F890,EWKNrListe,Übersicht!D$11:D$26),0)</f>
        <v>0</v>
      </c>
      <c r="AD890" s="142">
        <f>IF(AND(NOT(ISBLANK(G890)),ISNUMBER(H890)),LOOKUP(H890,WKNrListe,Übersicht!I$11:I$26),)</f>
        <v>0</v>
      </c>
      <c r="AE890" s="216" t="str">
        <f t="shared" si="26"/>
        <v/>
      </c>
      <c r="AF890" s="206" t="str">
        <f>IF(OR(ISBLANK(F890),
AND(
ISBLANK(E890),
NOT(ISNUMBER(E890))
)),
"",
IF(
E890&lt;=Schwierigkeitsstufen!J$3,
Schwierigkeitsstufen!K$3,
Schwierigkeitsstufen!K$2
))</f>
        <v/>
      </c>
    </row>
    <row r="891" spans="1:32" s="50" customFormat="1" ht="15" x14ac:dyDescent="0.2">
      <c r="A891" s="46"/>
      <c r="B891" s="46"/>
      <c r="C891" s="48"/>
      <c r="D891" s="48"/>
      <c r="E891" s="47"/>
      <c r="F891" s="48"/>
      <c r="G891" s="48"/>
      <c r="H891" s="170" t="str">
        <f>IF(ISBLANK(G891)," ",IF(LOOKUP(G891,MannschaftsNrListe,Mannschaften!B$4:B$53)&lt;&gt;0,LOOKUP(G891,MannschaftsNrListe,Mannschaften!B$4:B$53),""))</f>
        <v xml:space="preserve"> </v>
      </c>
      <c r="I891" s="48"/>
      <c r="J891" s="48"/>
      <c r="K891" s="48"/>
      <c r="L891" s="48"/>
      <c r="M891" s="48"/>
      <c r="N891" s="48"/>
      <c r="O891" s="48"/>
      <c r="P891" s="48"/>
      <c r="Q891" s="48"/>
      <c r="R891" s="48"/>
      <c r="S891" s="48"/>
      <c r="T891" s="48"/>
      <c r="U891" s="48"/>
      <c r="V891" s="48"/>
      <c r="W891" s="48"/>
      <c r="X891" s="48"/>
      <c r="Y891" s="48"/>
      <c r="Z891" s="48"/>
      <c r="AA891" s="49"/>
      <c r="AB891" s="142">
        <f t="shared" si="27"/>
        <v>0</v>
      </c>
      <c r="AC891" s="142">
        <f>IF(NOT(ISBLANK(F891)),LOOKUP(F891,EWKNrListe,Übersicht!D$11:D$26),0)</f>
        <v>0</v>
      </c>
      <c r="AD891" s="142">
        <f>IF(AND(NOT(ISBLANK(G891)),ISNUMBER(H891)),LOOKUP(H891,WKNrListe,Übersicht!I$11:I$26),)</f>
        <v>0</v>
      </c>
      <c r="AE891" s="216" t="str">
        <f t="shared" si="26"/>
        <v/>
      </c>
      <c r="AF891" s="206" t="str">
        <f>IF(OR(ISBLANK(F891),
AND(
ISBLANK(E891),
NOT(ISNUMBER(E891))
)),
"",
IF(
E891&lt;=Schwierigkeitsstufen!J$3,
Schwierigkeitsstufen!K$3,
Schwierigkeitsstufen!K$2
))</f>
        <v/>
      </c>
    </row>
    <row r="892" spans="1:32" s="50" customFormat="1" ht="15" x14ac:dyDescent="0.2">
      <c r="A892" s="46"/>
      <c r="B892" s="46"/>
      <c r="C892" s="48"/>
      <c r="D892" s="48"/>
      <c r="E892" s="47"/>
      <c r="F892" s="48"/>
      <c r="G892" s="48"/>
      <c r="H892" s="170" t="str">
        <f>IF(ISBLANK(G892)," ",IF(LOOKUP(G892,MannschaftsNrListe,Mannschaften!B$4:B$53)&lt;&gt;0,LOOKUP(G892,MannschaftsNrListe,Mannschaften!B$4:B$53),""))</f>
        <v xml:space="preserve"> </v>
      </c>
      <c r="I892" s="48"/>
      <c r="J892" s="48"/>
      <c r="K892" s="48"/>
      <c r="L892" s="48"/>
      <c r="M892" s="48"/>
      <c r="N892" s="48"/>
      <c r="O892" s="48"/>
      <c r="P892" s="48"/>
      <c r="Q892" s="48"/>
      <c r="R892" s="48"/>
      <c r="S892" s="48"/>
      <c r="T892" s="48"/>
      <c r="U892" s="48"/>
      <c r="V892" s="48"/>
      <c r="W892" s="48"/>
      <c r="X892" s="48"/>
      <c r="Y892" s="48"/>
      <c r="Z892" s="48"/>
      <c r="AA892" s="49"/>
      <c r="AB892" s="142">
        <f t="shared" si="27"/>
        <v>0</v>
      </c>
      <c r="AC892" s="142">
        <f>IF(NOT(ISBLANK(F892)),LOOKUP(F892,EWKNrListe,Übersicht!D$11:D$26),0)</f>
        <v>0</v>
      </c>
      <c r="AD892" s="142">
        <f>IF(AND(NOT(ISBLANK(G892)),ISNUMBER(H892)),LOOKUP(H892,WKNrListe,Übersicht!I$11:I$26),)</f>
        <v>0</v>
      </c>
      <c r="AE892" s="216" t="str">
        <f t="shared" si="26"/>
        <v/>
      </c>
      <c r="AF892" s="206" t="str">
        <f>IF(OR(ISBLANK(F892),
AND(
ISBLANK(E892),
NOT(ISNUMBER(E892))
)),
"",
IF(
E892&lt;=Schwierigkeitsstufen!J$3,
Schwierigkeitsstufen!K$3,
Schwierigkeitsstufen!K$2
))</f>
        <v/>
      </c>
    </row>
    <row r="893" spans="1:32" s="50" customFormat="1" ht="15" x14ac:dyDescent="0.2">
      <c r="A893" s="46"/>
      <c r="B893" s="46"/>
      <c r="C893" s="48"/>
      <c r="D893" s="48"/>
      <c r="E893" s="47"/>
      <c r="F893" s="48"/>
      <c r="G893" s="48"/>
      <c r="H893" s="170" t="str">
        <f>IF(ISBLANK(G893)," ",IF(LOOKUP(G893,MannschaftsNrListe,Mannschaften!B$4:B$53)&lt;&gt;0,LOOKUP(G893,MannschaftsNrListe,Mannschaften!B$4:B$53),""))</f>
        <v xml:space="preserve"> </v>
      </c>
      <c r="I893" s="48"/>
      <c r="J893" s="48"/>
      <c r="K893" s="48"/>
      <c r="L893" s="48"/>
      <c r="M893" s="48"/>
      <c r="N893" s="48"/>
      <c r="O893" s="48"/>
      <c r="P893" s="48"/>
      <c r="Q893" s="48"/>
      <c r="R893" s="48"/>
      <c r="S893" s="48"/>
      <c r="T893" s="48"/>
      <c r="U893" s="48"/>
      <c r="V893" s="48"/>
      <c r="W893" s="48"/>
      <c r="X893" s="48"/>
      <c r="Y893" s="48"/>
      <c r="Z893" s="48"/>
      <c r="AA893" s="49"/>
      <c r="AB893" s="142">
        <f t="shared" si="27"/>
        <v>0</v>
      </c>
      <c r="AC893" s="142">
        <f>IF(NOT(ISBLANK(F893)),LOOKUP(F893,EWKNrListe,Übersicht!D$11:D$26),0)</f>
        <v>0</v>
      </c>
      <c r="AD893" s="142">
        <f>IF(AND(NOT(ISBLANK(G893)),ISNUMBER(H893)),LOOKUP(H893,WKNrListe,Übersicht!I$11:I$26),)</f>
        <v>0</v>
      </c>
      <c r="AE893" s="216" t="str">
        <f t="shared" si="26"/>
        <v/>
      </c>
      <c r="AF893" s="206" t="str">
        <f>IF(OR(ISBLANK(F893),
AND(
ISBLANK(E893),
NOT(ISNUMBER(E893))
)),
"",
IF(
E893&lt;=Schwierigkeitsstufen!J$3,
Schwierigkeitsstufen!K$3,
Schwierigkeitsstufen!K$2
))</f>
        <v/>
      </c>
    </row>
    <row r="894" spans="1:32" s="50" customFormat="1" ht="15" x14ac:dyDescent="0.2">
      <c r="A894" s="46"/>
      <c r="B894" s="46"/>
      <c r="C894" s="48"/>
      <c r="D894" s="48"/>
      <c r="E894" s="47"/>
      <c r="F894" s="48"/>
      <c r="G894" s="48"/>
      <c r="H894" s="170" t="str">
        <f>IF(ISBLANK(G894)," ",IF(LOOKUP(G894,MannschaftsNrListe,Mannschaften!B$4:B$53)&lt;&gt;0,LOOKUP(G894,MannschaftsNrListe,Mannschaften!B$4:B$53),""))</f>
        <v xml:space="preserve"> </v>
      </c>
      <c r="I894" s="48"/>
      <c r="J894" s="48"/>
      <c r="K894" s="48"/>
      <c r="L894" s="48"/>
      <c r="M894" s="48"/>
      <c r="N894" s="48"/>
      <c r="O894" s="48"/>
      <c r="P894" s="48"/>
      <c r="Q894" s="48"/>
      <c r="R894" s="48"/>
      <c r="S894" s="48"/>
      <c r="T894" s="48"/>
      <c r="U894" s="48"/>
      <c r="V894" s="48"/>
      <c r="W894" s="48"/>
      <c r="X894" s="48"/>
      <c r="Y894" s="48"/>
      <c r="Z894" s="48"/>
      <c r="AA894" s="49"/>
      <c r="AB894" s="142">
        <f t="shared" si="27"/>
        <v>0</v>
      </c>
      <c r="AC894" s="142">
        <f>IF(NOT(ISBLANK(F894)),LOOKUP(F894,EWKNrListe,Übersicht!D$11:D$26),0)</f>
        <v>0</v>
      </c>
      <c r="AD894" s="142">
        <f>IF(AND(NOT(ISBLANK(G894)),ISNUMBER(H894)),LOOKUP(H894,WKNrListe,Übersicht!I$11:I$26),)</f>
        <v>0</v>
      </c>
      <c r="AE894" s="216" t="str">
        <f t="shared" si="26"/>
        <v/>
      </c>
      <c r="AF894" s="206" t="str">
        <f>IF(OR(ISBLANK(F894),
AND(
ISBLANK(E894),
NOT(ISNUMBER(E894))
)),
"",
IF(
E894&lt;=Schwierigkeitsstufen!J$3,
Schwierigkeitsstufen!K$3,
Schwierigkeitsstufen!K$2
))</f>
        <v/>
      </c>
    </row>
    <row r="895" spans="1:32" s="50" customFormat="1" ht="15" x14ac:dyDescent="0.2">
      <c r="A895" s="46"/>
      <c r="B895" s="46"/>
      <c r="C895" s="48"/>
      <c r="D895" s="48"/>
      <c r="E895" s="47"/>
      <c r="F895" s="48"/>
      <c r="G895" s="48"/>
      <c r="H895" s="170" t="str">
        <f>IF(ISBLANK(G895)," ",IF(LOOKUP(G895,MannschaftsNrListe,Mannschaften!B$4:B$53)&lt;&gt;0,LOOKUP(G895,MannschaftsNrListe,Mannschaften!B$4:B$53),""))</f>
        <v xml:space="preserve"> </v>
      </c>
      <c r="I895" s="48"/>
      <c r="J895" s="48"/>
      <c r="K895" s="48"/>
      <c r="L895" s="48"/>
      <c r="M895" s="48"/>
      <c r="N895" s="48"/>
      <c r="O895" s="48"/>
      <c r="P895" s="48"/>
      <c r="Q895" s="48"/>
      <c r="R895" s="48"/>
      <c r="S895" s="48"/>
      <c r="T895" s="48"/>
      <c r="U895" s="48"/>
      <c r="V895" s="48"/>
      <c r="W895" s="48"/>
      <c r="X895" s="48"/>
      <c r="Y895" s="48"/>
      <c r="Z895" s="48"/>
      <c r="AA895" s="49"/>
      <c r="AB895" s="142">
        <f t="shared" si="27"/>
        <v>0</v>
      </c>
      <c r="AC895" s="142">
        <f>IF(NOT(ISBLANK(F895)),LOOKUP(F895,EWKNrListe,Übersicht!D$11:D$26),0)</f>
        <v>0</v>
      </c>
      <c r="AD895" s="142">
        <f>IF(AND(NOT(ISBLANK(G895)),ISNUMBER(H895)),LOOKUP(H895,WKNrListe,Übersicht!I$11:I$26),)</f>
        <v>0</v>
      </c>
      <c r="AE895" s="216" t="str">
        <f t="shared" si="26"/>
        <v/>
      </c>
      <c r="AF895" s="206" t="str">
        <f>IF(OR(ISBLANK(F895),
AND(
ISBLANK(E895),
NOT(ISNUMBER(E895))
)),
"",
IF(
E895&lt;=Schwierigkeitsstufen!J$3,
Schwierigkeitsstufen!K$3,
Schwierigkeitsstufen!K$2
))</f>
        <v/>
      </c>
    </row>
    <row r="896" spans="1:32" s="50" customFormat="1" ht="15" x14ac:dyDescent="0.2">
      <c r="A896" s="46"/>
      <c r="B896" s="46"/>
      <c r="C896" s="48"/>
      <c r="D896" s="48"/>
      <c r="E896" s="47"/>
      <c r="F896" s="48"/>
      <c r="G896" s="48"/>
      <c r="H896" s="170" t="str">
        <f>IF(ISBLANK(G896)," ",IF(LOOKUP(G896,MannschaftsNrListe,Mannschaften!B$4:B$53)&lt;&gt;0,LOOKUP(G896,MannschaftsNrListe,Mannschaften!B$4:B$53),""))</f>
        <v xml:space="preserve"> </v>
      </c>
      <c r="I896" s="48"/>
      <c r="J896" s="48"/>
      <c r="K896" s="48"/>
      <c r="L896" s="48"/>
      <c r="M896" s="48"/>
      <c r="N896" s="48"/>
      <c r="O896" s="48"/>
      <c r="P896" s="48"/>
      <c r="Q896" s="48"/>
      <c r="R896" s="48"/>
      <c r="S896" s="48"/>
      <c r="T896" s="48"/>
      <c r="U896" s="48"/>
      <c r="V896" s="48"/>
      <c r="W896" s="48"/>
      <c r="X896" s="48"/>
      <c r="Y896" s="48"/>
      <c r="Z896" s="48"/>
      <c r="AA896" s="49"/>
      <c r="AB896" s="142">
        <f t="shared" si="27"/>
        <v>0</v>
      </c>
      <c r="AC896" s="142">
        <f>IF(NOT(ISBLANK(F896)),LOOKUP(F896,EWKNrListe,Übersicht!D$11:D$26),0)</f>
        <v>0</v>
      </c>
      <c r="AD896" s="142">
        <f>IF(AND(NOT(ISBLANK(G896)),ISNUMBER(H896)),LOOKUP(H896,WKNrListe,Übersicht!I$11:I$26),)</f>
        <v>0</v>
      </c>
      <c r="AE896" s="216" t="str">
        <f t="shared" si="26"/>
        <v/>
      </c>
      <c r="AF896" s="206" t="str">
        <f>IF(OR(ISBLANK(F896),
AND(
ISBLANK(E896),
NOT(ISNUMBER(E896))
)),
"",
IF(
E896&lt;=Schwierigkeitsstufen!J$3,
Schwierigkeitsstufen!K$3,
Schwierigkeitsstufen!K$2
))</f>
        <v/>
      </c>
    </row>
    <row r="897" spans="1:32" s="50" customFormat="1" ht="15" x14ac:dyDescent="0.2">
      <c r="A897" s="46"/>
      <c r="B897" s="46"/>
      <c r="C897" s="48"/>
      <c r="D897" s="48"/>
      <c r="E897" s="47"/>
      <c r="F897" s="48"/>
      <c r="G897" s="48"/>
      <c r="H897" s="170" t="str">
        <f>IF(ISBLANK(G897)," ",IF(LOOKUP(G897,MannschaftsNrListe,Mannschaften!B$4:B$53)&lt;&gt;0,LOOKUP(G897,MannschaftsNrListe,Mannschaften!B$4:B$53),""))</f>
        <v xml:space="preserve"> </v>
      </c>
      <c r="I897" s="48"/>
      <c r="J897" s="48"/>
      <c r="K897" s="48"/>
      <c r="L897" s="48"/>
      <c r="M897" s="48"/>
      <c r="N897" s="48"/>
      <c r="O897" s="48"/>
      <c r="P897" s="48"/>
      <c r="Q897" s="48"/>
      <c r="R897" s="48"/>
      <c r="S897" s="48"/>
      <c r="T897" s="48"/>
      <c r="U897" s="48"/>
      <c r="V897" s="48"/>
      <c r="W897" s="48"/>
      <c r="X897" s="48"/>
      <c r="Y897" s="48"/>
      <c r="Z897" s="48"/>
      <c r="AA897" s="49"/>
      <c r="AB897" s="142">
        <f t="shared" si="27"/>
        <v>0</v>
      </c>
      <c r="AC897" s="142">
        <f>IF(NOT(ISBLANK(F897)),LOOKUP(F897,EWKNrListe,Übersicht!D$11:D$26),0)</f>
        <v>0</v>
      </c>
      <c r="AD897" s="142">
        <f>IF(AND(NOT(ISBLANK(G897)),ISNUMBER(H897)),LOOKUP(H897,WKNrListe,Übersicht!I$11:I$26),)</f>
        <v>0</v>
      </c>
      <c r="AE897" s="216" t="str">
        <f t="shared" si="26"/>
        <v/>
      </c>
      <c r="AF897" s="206" t="str">
        <f>IF(OR(ISBLANK(F897),
AND(
ISBLANK(E897),
NOT(ISNUMBER(E897))
)),
"",
IF(
E897&lt;=Schwierigkeitsstufen!J$3,
Schwierigkeitsstufen!K$3,
Schwierigkeitsstufen!K$2
))</f>
        <v/>
      </c>
    </row>
    <row r="898" spans="1:32" s="50" customFormat="1" ht="15" x14ac:dyDescent="0.2">
      <c r="A898" s="46"/>
      <c r="B898" s="46"/>
      <c r="C898" s="48"/>
      <c r="D898" s="48"/>
      <c r="E898" s="47"/>
      <c r="F898" s="48"/>
      <c r="G898" s="48"/>
      <c r="H898" s="170" t="str">
        <f>IF(ISBLANK(G898)," ",IF(LOOKUP(G898,MannschaftsNrListe,Mannschaften!B$4:B$53)&lt;&gt;0,LOOKUP(G898,MannschaftsNrListe,Mannschaften!B$4:B$53),""))</f>
        <v xml:space="preserve"> </v>
      </c>
      <c r="I898" s="48"/>
      <c r="J898" s="48"/>
      <c r="K898" s="48"/>
      <c r="L898" s="48"/>
      <c r="M898" s="48"/>
      <c r="N898" s="48"/>
      <c r="O898" s="48"/>
      <c r="P898" s="48"/>
      <c r="Q898" s="48"/>
      <c r="R898" s="48"/>
      <c r="S898" s="48"/>
      <c r="T898" s="48"/>
      <c r="U898" s="48"/>
      <c r="V898" s="48"/>
      <c r="W898" s="48"/>
      <c r="X898" s="48"/>
      <c r="Y898" s="48"/>
      <c r="Z898" s="48"/>
      <c r="AA898" s="49"/>
      <c r="AB898" s="142">
        <f t="shared" si="27"/>
        <v>0</v>
      </c>
      <c r="AC898" s="142">
        <f>IF(NOT(ISBLANK(F898)),LOOKUP(F898,EWKNrListe,Übersicht!D$11:D$26),0)</f>
        <v>0</v>
      </c>
      <c r="AD898" s="142">
        <f>IF(AND(NOT(ISBLANK(G898)),ISNUMBER(H898)),LOOKUP(H898,WKNrListe,Übersicht!I$11:I$26),)</f>
        <v>0</v>
      </c>
      <c r="AE898" s="216" t="str">
        <f t="shared" si="26"/>
        <v/>
      </c>
      <c r="AF898" s="206" t="str">
        <f>IF(OR(ISBLANK(F898),
AND(
ISBLANK(E898),
NOT(ISNUMBER(E898))
)),
"",
IF(
E898&lt;=Schwierigkeitsstufen!J$3,
Schwierigkeitsstufen!K$3,
Schwierigkeitsstufen!K$2
))</f>
        <v/>
      </c>
    </row>
    <row r="899" spans="1:32" s="50" customFormat="1" ht="15" x14ac:dyDescent="0.2">
      <c r="A899" s="46"/>
      <c r="B899" s="46"/>
      <c r="C899" s="48"/>
      <c r="D899" s="48"/>
      <c r="E899" s="47"/>
      <c r="F899" s="48"/>
      <c r="G899" s="48"/>
      <c r="H899" s="170" t="str">
        <f>IF(ISBLANK(G899)," ",IF(LOOKUP(G899,MannschaftsNrListe,Mannschaften!B$4:B$53)&lt;&gt;0,LOOKUP(G899,MannschaftsNrListe,Mannschaften!B$4:B$53),""))</f>
        <v xml:space="preserve"> </v>
      </c>
      <c r="I899" s="48"/>
      <c r="J899" s="48"/>
      <c r="K899" s="48"/>
      <c r="L899" s="48"/>
      <c r="M899" s="48"/>
      <c r="N899" s="48"/>
      <c r="O899" s="48"/>
      <c r="P899" s="48"/>
      <c r="Q899" s="48"/>
      <c r="R899" s="48"/>
      <c r="S899" s="48"/>
      <c r="T899" s="48"/>
      <c r="U899" s="48"/>
      <c r="V899" s="48"/>
      <c r="W899" s="48"/>
      <c r="X899" s="48"/>
      <c r="Y899" s="48"/>
      <c r="Z899" s="48"/>
      <c r="AA899" s="49"/>
      <c r="AB899" s="142">
        <f t="shared" si="27"/>
        <v>0</v>
      </c>
      <c r="AC899" s="142">
        <f>IF(NOT(ISBLANK(F899)),LOOKUP(F899,EWKNrListe,Übersicht!D$11:D$26),0)</f>
        <v>0</v>
      </c>
      <c r="AD899" s="142">
        <f>IF(AND(NOT(ISBLANK(G899)),ISNUMBER(H899)),LOOKUP(H899,WKNrListe,Übersicht!I$11:I$26),)</f>
        <v>0</v>
      </c>
      <c r="AE899" s="216" t="str">
        <f t="shared" si="26"/>
        <v/>
      </c>
      <c r="AF899" s="206" t="str">
        <f>IF(OR(ISBLANK(F899),
AND(
ISBLANK(E899),
NOT(ISNUMBER(E899))
)),
"",
IF(
E899&lt;=Schwierigkeitsstufen!J$3,
Schwierigkeitsstufen!K$3,
Schwierigkeitsstufen!K$2
))</f>
        <v/>
      </c>
    </row>
    <row r="900" spans="1:32" s="50" customFormat="1" ht="15" x14ac:dyDescent="0.2">
      <c r="A900" s="46"/>
      <c r="B900" s="46"/>
      <c r="C900" s="48"/>
      <c r="D900" s="48"/>
      <c r="E900" s="47"/>
      <c r="F900" s="48"/>
      <c r="G900" s="48"/>
      <c r="H900" s="170" t="str">
        <f>IF(ISBLANK(G900)," ",IF(LOOKUP(G900,MannschaftsNrListe,Mannschaften!B$4:B$53)&lt;&gt;0,LOOKUP(G900,MannschaftsNrListe,Mannschaften!B$4:B$53),""))</f>
        <v xml:space="preserve"> </v>
      </c>
      <c r="I900" s="48"/>
      <c r="J900" s="48"/>
      <c r="K900" s="48"/>
      <c r="L900" s="48"/>
      <c r="M900" s="48"/>
      <c r="N900" s="48"/>
      <c r="O900" s="48"/>
      <c r="P900" s="48"/>
      <c r="Q900" s="48"/>
      <c r="R900" s="48"/>
      <c r="S900" s="48"/>
      <c r="T900" s="48"/>
      <c r="U900" s="48"/>
      <c r="V900" s="48"/>
      <c r="W900" s="48"/>
      <c r="X900" s="48"/>
      <c r="Y900" s="48"/>
      <c r="Z900" s="48"/>
      <c r="AA900" s="49"/>
      <c r="AB900" s="142">
        <f t="shared" si="27"/>
        <v>0</v>
      </c>
      <c r="AC900" s="142">
        <f>IF(NOT(ISBLANK(F900)),LOOKUP(F900,EWKNrListe,Übersicht!D$11:D$26),0)</f>
        <v>0</v>
      </c>
      <c r="AD900" s="142">
        <f>IF(AND(NOT(ISBLANK(G900)),ISNUMBER(H900)),LOOKUP(H900,WKNrListe,Übersicht!I$11:I$26),)</f>
        <v>0</v>
      </c>
      <c r="AE900" s="216" t="str">
        <f t="shared" si="26"/>
        <v/>
      </c>
      <c r="AF900" s="206" t="str">
        <f>IF(OR(ISBLANK(F900),
AND(
ISBLANK(E900),
NOT(ISNUMBER(E900))
)),
"",
IF(
E900&lt;=Schwierigkeitsstufen!J$3,
Schwierigkeitsstufen!K$3,
Schwierigkeitsstufen!K$2
))</f>
        <v/>
      </c>
    </row>
    <row r="901" spans="1:32" s="50" customFormat="1" ht="15" x14ac:dyDescent="0.2">
      <c r="A901" s="46"/>
      <c r="B901" s="46"/>
      <c r="C901" s="48"/>
      <c r="D901" s="48"/>
      <c r="E901" s="47"/>
      <c r="F901" s="48"/>
      <c r="G901" s="48"/>
      <c r="H901" s="170" t="str">
        <f>IF(ISBLANK(G901)," ",IF(LOOKUP(G901,MannschaftsNrListe,Mannschaften!B$4:B$53)&lt;&gt;0,LOOKUP(G901,MannschaftsNrListe,Mannschaften!B$4:B$53),""))</f>
        <v xml:space="preserve"> </v>
      </c>
      <c r="I901" s="48"/>
      <c r="J901" s="48"/>
      <c r="K901" s="48"/>
      <c r="L901" s="48"/>
      <c r="M901" s="48"/>
      <c r="N901" s="48"/>
      <c r="O901" s="48"/>
      <c r="P901" s="48"/>
      <c r="Q901" s="48"/>
      <c r="R901" s="48"/>
      <c r="S901" s="48"/>
      <c r="T901" s="48"/>
      <c r="U901" s="48"/>
      <c r="V901" s="48"/>
      <c r="W901" s="48"/>
      <c r="X901" s="48"/>
      <c r="Y901" s="48"/>
      <c r="Z901" s="48"/>
      <c r="AA901" s="49"/>
      <c r="AB901" s="142">
        <f t="shared" si="27"/>
        <v>0</v>
      </c>
      <c r="AC901" s="142">
        <f>IF(NOT(ISBLANK(F901)),LOOKUP(F901,EWKNrListe,Übersicht!D$11:D$26),0)</f>
        <v>0</v>
      </c>
      <c r="AD901" s="142">
        <f>IF(AND(NOT(ISBLANK(G901)),ISNUMBER(H901)),LOOKUP(H901,WKNrListe,Übersicht!I$11:I$26),)</f>
        <v>0</v>
      </c>
      <c r="AE901" s="216" t="str">
        <f t="shared" si="26"/>
        <v/>
      </c>
      <c r="AF901" s="206" t="str">
        <f>IF(OR(ISBLANK(F901),
AND(
ISBLANK(E901),
NOT(ISNUMBER(E901))
)),
"",
IF(
E901&lt;=Schwierigkeitsstufen!J$3,
Schwierigkeitsstufen!K$3,
Schwierigkeitsstufen!K$2
))</f>
        <v/>
      </c>
    </row>
    <row r="902" spans="1:32" s="50" customFormat="1" ht="15" x14ac:dyDescent="0.2">
      <c r="A902" s="46"/>
      <c r="B902" s="46"/>
      <c r="C902" s="48"/>
      <c r="D902" s="48"/>
      <c r="E902" s="47"/>
      <c r="F902" s="48"/>
      <c r="G902" s="48"/>
      <c r="H902" s="170" t="str">
        <f>IF(ISBLANK(G902)," ",IF(LOOKUP(G902,MannschaftsNrListe,Mannschaften!B$4:B$53)&lt;&gt;0,LOOKUP(G902,MannschaftsNrListe,Mannschaften!B$4:B$53),""))</f>
        <v xml:space="preserve"> </v>
      </c>
      <c r="I902" s="48"/>
      <c r="J902" s="48"/>
      <c r="K902" s="48"/>
      <c r="L902" s="48"/>
      <c r="M902" s="48"/>
      <c r="N902" s="48"/>
      <c r="O902" s="48"/>
      <c r="P902" s="48"/>
      <c r="Q902" s="48"/>
      <c r="R902" s="48"/>
      <c r="S902" s="48"/>
      <c r="T902" s="48"/>
      <c r="U902" s="48"/>
      <c r="V902" s="48"/>
      <c r="W902" s="48"/>
      <c r="X902" s="48"/>
      <c r="Y902" s="48"/>
      <c r="Z902" s="48"/>
      <c r="AA902" s="49"/>
      <c r="AB902" s="142">
        <f t="shared" si="27"/>
        <v>0</v>
      </c>
      <c r="AC902" s="142">
        <f>IF(NOT(ISBLANK(F902)),LOOKUP(F902,EWKNrListe,Übersicht!D$11:D$26),0)</f>
        <v>0</v>
      </c>
      <c r="AD902" s="142">
        <f>IF(AND(NOT(ISBLANK(G902)),ISNUMBER(H902)),LOOKUP(H902,WKNrListe,Übersicht!I$11:I$26),)</f>
        <v>0</v>
      </c>
      <c r="AE902" s="216" t="str">
        <f t="shared" si="26"/>
        <v/>
      </c>
      <c r="AF902" s="206" t="str">
        <f>IF(OR(ISBLANK(F902),
AND(
ISBLANK(E902),
NOT(ISNUMBER(E902))
)),
"",
IF(
E902&lt;=Schwierigkeitsstufen!J$3,
Schwierigkeitsstufen!K$3,
Schwierigkeitsstufen!K$2
))</f>
        <v/>
      </c>
    </row>
    <row r="903" spans="1:32" s="50" customFormat="1" ht="15" x14ac:dyDescent="0.2">
      <c r="A903" s="46"/>
      <c r="B903" s="46"/>
      <c r="C903" s="48"/>
      <c r="D903" s="48"/>
      <c r="E903" s="47"/>
      <c r="F903" s="48"/>
      <c r="G903" s="48"/>
      <c r="H903" s="170" t="str">
        <f>IF(ISBLANK(G903)," ",IF(LOOKUP(G903,MannschaftsNrListe,Mannschaften!B$4:B$53)&lt;&gt;0,LOOKUP(G903,MannschaftsNrListe,Mannschaften!B$4:B$53),""))</f>
        <v xml:space="preserve"> </v>
      </c>
      <c r="I903" s="48"/>
      <c r="J903" s="48"/>
      <c r="K903" s="48"/>
      <c r="L903" s="48"/>
      <c r="M903" s="48"/>
      <c r="N903" s="48"/>
      <c r="O903" s="48"/>
      <c r="P903" s="48"/>
      <c r="Q903" s="48"/>
      <c r="R903" s="48"/>
      <c r="S903" s="48"/>
      <c r="T903" s="48"/>
      <c r="U903" s="48"/>
      <c r="V903" s="48"/>
      <c r="W903" s="48"/>
      <c r="X903" s="48"/>
      <c r="Y903" s="48"/>
      <c r="Z903" s="48"/>
      <c r="AA903" s="49"/>
      <c r="AB903" s="142">
        <f t="shared" si="27"/>
        <v>0</v>
      </c>
      <c r="AC903" s="142">
        <f>IF(NOT(ISBLANK(F903)),LOOKUP(F903,EWKNrListe,Übersicht!D$11:D$26),0)</f>
        <v>0</v>
      </c>
      <c r="AD903" s="142">
        <f>IF(AND(NOT(ISBLANK(G903)),ISNUMBER(H903)),LOOKUP(H903,WKNrListe,Übersicht!I$11:I$26),)</f>
        <v>0</v>
      </c>
      <c r="AE903" s="216" t="str">
        <f t="shared" ref="AE903:AE966" si="28">IF(
 AND(
  OR(
   ISTEXT(A903),
   ISTEXT(B903),NOT(ISBLANK(D903)),
   NOT(ISBLANK(E903)),
   NOT(ISBLANK(F903)),
   NOT(ISBLANK(G903))
  ),
  OR(
   ISBLANK(A903),
   ISBLANK(B903),
   ISBLANK(E903),ISBLANK(D903),
   AND(
    ISBLANK(F903),
    ISBLANK(G903)
    ),
  AC903&gt;AB903
  )
 ),
 "unvollständig",
 IF(
  AND(
   NOT(
    ISBLANK(G903)
    ),
   NOT(ISNUMBER(H903))
  ),
  "Seite Mannschaften ausfüllen!",
  ""
 )
)</f>
        <v/>
      </c>
      <c r="AF903" s="206" t="str">
        <f>IF(OR(ISBLANK(F903),
AND(
ISBLANK(E903),
NOT(ISNUMBER(E903))
)),
"",
IF(
E903&lt;=Schwierigkeitsstufen!J$3,
Schwierigkeitsstufen!K$3,
Schwierigkeitsstufen!K$2
))</f>
        <v/>
      </c>
    </row>
    <row r="904" spans="1:32" s="50" customFormat="1" ht="15" x14ac:dyDescent="0.2">
      <c r="A904" s="46"/>
      <c r="B904" s="46"/>
      <c r="C904" s="48"/>
      <c r="D904" s="48"/>
      <c r="E904" s="47"/>
      <c r="F904" s="48"/>
      <c r="G904" s="48"/>
      <c r="H904" s="170" t="str">
        <f>IF(ISBLANK(G904)," ",IF(LOOKUP(G904,MannschaftsNrListe,Mannschaften!B$4:B$53)&lt;&gt;0,LOOKUP(G904,MannschaftsNrListe,Mannschaften!B$4:B$53),""))</f>
        <v xml:space="preserve"> </v>
      </c>
      <c r="I904" s="48"/>
      <c r="J904" s="48"/>
      <c r="K904" s="48"/>
      <c r="L904" s="48"/>
      <c r="M904" s="48"/>
      <c r="N904" s="48"/>
      <c r="O904" s="48"/>
      <c r="P904" s="48"/>
      <c r="Q904" s="48"/>
      <c r="R904" s="48"/>
      <c r="S904" s="48"/>
      <c r="T904" s="48"/>
      <c r="U904" s="48"/>
      <c r="V904" s="48"/>
      <c r="W904" s="48"/>
      <c r="X904" s="48"/>
      <c r="Y904" s="48"/>
      <c r="Z904" s="48"/>
      <c r="AA904" s="49"/>
      <c r="AB904" s="142">
        <f t="shared" si="27"/>
        <v>0</v>
      </c>
      <c r="AC904" s="142">
        <f>IF(NOT(ISBLANK(F904)),LOOKUP(F904,EWKNrListe,Übersicht!D$11:D$26),0)</f>
        <v>0</v>
      </c>
      <c r="AD904" s="142">
        <f>IF(AND(NOT(ISBLANK(G904)),ISNUMBER(H904)),LOOKUP(H904,WKNrListe,Übersicht!I$11:I$26),)</f>
        <v>0</v>
      </c>
      <c r="AE904" s="216" t="str">
        <f t="shared" si="28"/>
        <v/>
      </c>
      <c r="AF904" s="206" t="str">
        <f>IF(OR(ISBLANK(F904),
AND(
ISBLANK(E904),
NOT(ISNUMBER(E904))
)),
"",
IF(
E904&lt;=Schwierigkeitsstufen!J$3,
Schwierigkeitsstufen!K$3,
Schwierigkeitsstufen!K$2
))</f>
        <v/>
      </c>
    </row>
    <row r="905" spans="1:32" s="50" customFormat="1" ht="15" x14ac:dyDescent="0.2">
      <c r="A905" s="46"/>
      <c r="B905" s="46"/>
      <c r="C905" s="48"/>
      <c r="D905" s="48"/>
      <c r="E905" s="47"/>
      <c r="F905" s="48"/>
      <c r="G905" s="48"/>
      <c r="H905" s="170" t="str">
        <f>IF(ISBLANK(G905)," ",IF(LOOKUP(G905,MannschaftsNrListe,Mannschaften!B$4:B$53)&lt;&gt;0,LOOKUP(G905,MannschaftsNrListe,Mannschaften!B$4:B$53),""))</f>
        <v xml:space="preserve"> </v>
      </c>
      <c r="I905" s="48"/>
      <c r="J905" s="48"/>
      <c r="K905" s="48"/>
      <c r="L905" s="48"/>
      <c r="M905" s="48"/>
      <c r="N905" s="48"/>
      <c r="O905" s="48"/>
      <c r="P905" s="48"/>
      <c r="Q905" s="48"/>
      <c r="R905" s="48"/>
      <c r="S905" s="48"/>
      <c r="T905" s="48"/>
      <c r="U905" s="48"/>
      <c r="V905" s="48"/>
      <c r="W905" s="48"/>
      <c r="X905" s="48"/>
      <c r="Y905" s="48"/>
      <c r="Z905" s="48"/>
      <c r="AA905" s="49"/>
      <c r="AB905" s="142">
        <f t="shared" si="27"/>
        <v>0</v>
      </c>
      <c r="AC905" s="142">
        <f>IF(NOT(ISBLANK(F905)),LOOKUP(F905,EWKNrListe,Übersicht!D$11:D$26),0)</f>
        <v>0</v>
      </c>
      <c r="AD905" s="142">
        <f>IF(AND(NOT(ISBLANK(G905)),ISNUMBER(H905)),LOOKUP(H905,WKNrListe,Übersicht!I$11:I$26),)</f>
        <v>0</v>
      </c>
      <c r="AE905" s="216" t="str">
        <f t="shared" si="28"/>
        <v/>
      </c>
      <c r="AF905" s="206" t="str">
        <f>IF(OR(ISBLANK(F905),
AND(
ISBLANK(E905),
NOT(ISNUMBER(E905))
)),
"",
IF(
E905&lt;=Schwierigkeitsstufen!J$3,
Schwierigkeitsstufen!K$3,
Schwierigkeitsstufen!K$2
))</f>
        <v/>
      </c>
    </row>
    <row r="906" spans="1:32" s="50" customFormat="1" ht="15" x14ac:dyDescent="0.2">
      <c r="A906" s="46"/>
      <c r="B906" s="46"/>
      <c r="C906" s="48"/>
      <c r="D906" s="48"/>
      <c r="E906" s="47"/>
      <c r="F906" s="48"/>
      <c r="G906" s="48"/>
      <c r="H906" s="170" t="str">
        <f>IF(ISBLANK(G906)," ",IF(LOOKUP(G906,MannschaftsNrListe,Mannschaften!B$4:B$53)&lt;&gt;0,LOOKUP(G906,MannschaftsNrListe,Mannschaften!B$4:B$53),""))</f>
        <v xml:space="preserve"> </v>
      </c>
      <c r="I906" s="48"/>
      <c r="J906" s="48"/>
      <c r="K906" s="48"/>
      <c r="L906" s="48"/>
      <c r="M906" s="48"/>
      <c r="N906" s="48"/>
      <c r="O906" s="48"/>
      <c r="P906" s="48"/>
      <c r="Q906" s="48"/>
      <c r="R906" s="48"/>
      <c r="S906" s="48"/>
      <c r="T906" s="48"/>
      <c r="U906" s="48"/>
      <c r="V906" s="48"/>
      <c r="W906" s="48"/>
      <c r="X906" s="48"/>
      <c r="Y906" s="48"/>
      <c r="Z906" s="48"/>
      <c r="AA906" s="49"/>
      <c r="AB906" s="142">
        <f t="shared" ref="AB906:AB969" si="29">COUNTIF(I906:Z906,"&gt;''")</f>
        <v>0</v>
      </c>
      <c r="AC906" s="142">
        <f>IF(NOT(ISBLANK(F906)),LOOKUP(F906,EWKNrListe,Übersicht!D$11:D$26),0)</f>
        <v>0</v>
      </c>
      <c r="AD906" s="142">
        <f>IF(AND(NOT(ISBLANK(G906)),ISNUMBER(H906)),LOOKUP(H906,WKNrListe,Übersicht!I$11:I$26),)</f>
        <v>0</v>
      </c>
      <c r="AE906" s="216" t="str">
        <f t="shared" si="28"/>
        <v/>
      </c>
      <c r="AF906" s="206" t="str">
        <f>IF(OR(ISBLANK(F906),
AND(
ISBLANK(E906),
NOT(ISNUMBER(E906))
)),
"",
IF(
E906&lt;=Schwierigkeitsstufen!J$3,
Schwierigkeitsstufen!K$3,
Schwierigkeitsstufen!K$2
))</f>
        <v/>
      </c>
    </row>
    <row r="907" spans="1:32" s="50" customFormat="1" ht="15" x14ac:dyDescent="0.2">
      <c r="A907" s="46"/>
      <c r="B907" s="46"/>
      <c r="C907" s="48"/>
      <c r="D907" s="48"/>
      <c r="E907" s="47"/>
      <c r="F907" s="48"/>
      <c r="G907" s="48"/>
      <c r="H907" s="170" t="str">
        <f>IF(ISBLANK(G907)," ",IF(LOOKUP(G907,MannschaftsNrListe,Mannschaften!B$4:B$53)&lt;&gt;0,LOOKUP(G907,MannschaftsNrListe,Mannschaften!B$4:B$53),""))</f>
        <v xml:space="preserve"> </v>
      </c>
      <c r="I907" s="48"/>
      <c r="J907" s="48"/>
      <c r="K907" s="48"/>
      <c r="L907" s="48"/>
      <c r="M907" s="48"/>
      <c r="N907" s="48"/>
      <c r="O907" s="48"/>
      <c r="P907" s="48"/>
      <c r="Q907" s="48"/>
      <c r="R907" s="48"/>
      <c r="S907" s="48"/>
      <c r="T907" s="48"/>
      <c r="U907" s="48"/>
      <c r="V907" s="48"/>
      <c r="W907" s="48"/>
      <c r="X907" s="48"/>
      <c r="Y907" s="48"/>
      <c r="Z907" s="48"/>
      <c r="AA907" s="49"/>
      <c r="AB907" s="142">
        <f t="shared" si="29"/>
        <v>0</v>
      </c>
      <c r="AC907" s="142">
        <f>IF(NOT(ISBLANK(F907)),LOOKUP(F907,EWKNrListe,Übersicht!D$11:D$26),0)</f>
        <v>0</v>
      </c>
      <c r="AD907" s="142">
        <f>IF(AND(NOT(ISBLANK(G907)),ISNUMBER(H907)),LOOKUP(H907,WKNrListe,Übersicht!I$11:I$26),)</f>
        <v>0</v>
      </c>
      <c r="AE907" s="216" t="str">
        <f t="shared" si="28"/>
        <v/>
      </c>
      <c r="AF907" s="206" t="str">
        <f>IF(OR(ISBLANK(F907),
AND(
ISBLANK(E907),
NOT(ISNUMBER(E907))
)),
"",
IF(
E907&lt;=Schwierigkeitsstufen!J$3,
Schwierigkeitsstufen!K$3,
Schwierigkeitsstufen!K$2
))</f>
        <v/>
      </c>
    </row>
    <row r="908" spans="1:32" s="50" customFormat="1" ht="15" x14ac:dyDescent="0.2">
      <c r="A908" s="46"/>
      <c r="B908" s="46"/>
      <c r="C908" s="48"/>
      <c r="D908" s="48"/>
      <c r="E908" s="47"/>
      <c r="F908" s="48"/>
      <c r="G908" s="48"/>
      <c r="H908" s="170" t="str">
        <f>IF(ISBLANK(G908)," ",IF(LOOKUP(G908,MannschaftsNrListe,Mannschaften!B$4:B$53)&lt;&gt;0,LOOKUP(G908,MannschaftsNrListe,Mannschaften!B$4:B$53),""))</f>
        <v xml:space="preserve"> </v>
      </c>
      <c r="I908" s="48"/>
      <c r="J908" s="48"/>
      <c r="K908" s="48"/>
      <c r="L908" s="48"/>
      <c r="M908" s="48"/>
      <c r="N908" s="48"/>
      <c r="O908" s="48"/>
      <c r="P908" s="48"/>
      <c r="Q908" s="48"/>
      <c r="R908" s="48"/>
      <c r="S908" s="48"/>
      <c r="T908" s="48"/>
      <c r="U908" s="48"/>
      <c r="V908" s="48"/>
      <c r="W908" s="48"/>
      <c r="X908" s="48"/>
      <c r="Y908" s="48"/>
      <c r="Z908" s="48"/>
      <c r="AA908" s="49"/>
      <c r="AB908" s="142">
        <f t="shared" si="29"/>
        <v>0</v>
      </c>
      <c r="AC908" s="142">
        <f>IF(NOT(ISBLANK(F908)),LOOKUP(F908,EWKNrListe,Übersicht!D$11:D$26),0)</f>
        <v>0</v>
      </c>
      <c r="AD908" s="142">
        <f>IF(AND(NOT(ISBLANK(G908)),ISNUMBER(H908)),LOOKUP(H908,WKNrListe,Übersicht!I$11:I$26),)</f>
        <v>0</v>
      </c>
      <c r="AE908" s="216" t="str">
        <f t="shared" si="28"/>
        <v/>
      </c>
      <c r="AF908" s="206" t="str">
        <f>IF(OR(ISBLANK(F908),
AND(
ISBLANK(E908),
NOT(ISNUMBER(E908))
)),
"",
IF(
E908&lt;=Schwierigkeitsstufen!J$3,
Schwierigkeitsstufen!K$3,
Schwierigkeitsstufen!K$2
))</f>
        <v/>
      </c>
    </row>
    <row r="909" spans="1:32" s="50" customFormat="1" ht="15" x14ac:dyDescent="0.2">
      <c r="A909" s="46"/>
      <c r="B909" s="46"/>
      <c r="C909" s="48"/>
      <c r="D909" s="48"/>
      <c r="E909" s="47"/>
      <c r="F909" s="48"/>
      <c r="G909" s="48"/>
      <c r="H909" s="170" t="str">
        <f>IF(ISBLANK(G909)," ",IF(LOOKUP(G909,MannschaftsNrListe,Mannschaften!B$4:B$53)&lt;&gt;0,LOOKUP(G909,MannschaftsNrListe,Mannschaften!B$4:B$53),""))</f>
        <v xml:space="preserve"> </v>
      </c>
      <c r="I909" s="48"/>
      <c r="J909" s="48"/>
      <c r="K909" s="48"/>
      <c r="L909" s="48"/>
      <c r="M909" s="48"/>
      <c r="N909" s="48"/>
      <c r="O909" s="48"/>
      <c r="P909" s="48"/>
      <c r="Q909" s="48"/>
      <c r="R909" s="48"/>
      <c r="S909" s="48"/>
      <c r="T909" s="48"/>
      <c r="U909" s="48"/>
      <c r="V909" s="48"/>
      <c r="W909" s="48"/>
      <c r="X909" s="48"/>
      <c r="Y909" s="48"/>
      <c r="Z909" s="48"/>
      <c r="AA909" s="49"/>
      <c r="AB909" s="142">
        <f t="shared" si="29"/>
        <v>0</v>
      </c>
      <c r="AC909" s="142">
        <f>IF(NOT(ISBLANK(F909)),LOOKUP(F909,EWKNrListe,Übersicht!D$11:D$26),0)</f>
        <v>0</v>
      </c>
      <c r="AD909" s="142">
        <f>IF(AND(NOT(ISBLANK(G909)),ISNUMBER(H909)),LOOKUP(H909,WKNrListe,Übersicht!I$11:I$26),)</f>
        <v>0</v>
      </c>
      <c r="AE909" s="216" t="str">
        <f t="shared" si="28"/>
        <v/>
      </c>
      <c r="AF909" s="206" t="str">
        <f>IF(OR(ISBLANK(F909),
AND(
ISBLANK(E909),
NOT(ISNUMBER(E909))
)),
"",
IF(
E909&lt;=Schwierigkeitsstufen!J$3,
Schwierigkeitsstufen!K$3,
Schwierigkeitsstufen!K$2
))</f>
        <v/>
      </c>
    </row>
    <row r="910" spans="1:32" s="50" customFormat="1" ht="15" x14ac:dyDescent="0.2">
      <c r="A910" s="46"/>
      <c r="B910" s="46"/>
      <c r="C910" s="48"/>
      <c r="D910" s="48"/>
      <c r="E910" s="47"/>
      <c r="F910" s="48"/>
      <c r="G910" s="48"/>
      <c r="H910" s="170" t="str">
        <f>IF(ISBLANK(G910)," ",IF(LOOKUP(G910,MannschaftsNrListe,Mannschaften!B$4:B$53)&lt;&gt;0,LOOKUP(G910,MannschaftsNrListe,Mannschaften!B$4:B$53),""))</f>
        <v xml:space="preserve"> </v>
      </c>
      <c r="I910" s="48"/>
      <c r="J910" s="48"/>
      <c r="K910" s="48"/>
      <c r="L910" s="48"/>
      <c r="M910" s="48"/>
      <c r="N910" s="48"/>
      <c r="O910" s="48"/>
      <c r="P910" s="48"/>
      <c r="Q910" s="48"/>
      <c r="R910" s="48"/>
      <c r="S910" s="48"/>
      <c r="T910" s="48"/>
      <c r="U910" s="48"/>
      <c r="V910" s="48"/>
      <c r="W910" s="48"/>
      <c r="X910" s="48"/>
      <c r="Y910" s="48"/>
      <c r="Z910" s="48"/>
      <c r="AA910" s="49"/>
      <c r="AB910" s="142">
        <f t="shared" si="29"/>
        <v>0</v>
      </c>
      <c r="AC910" s="142">
        <f>IF(NOT(ISBLANK(F910)),LOOKUP(F910,EWKNrListe,Übersicht!D$11:D$26),0)</f>
        <v>0</v>
      </c>
      <c r="AD910" s="142">
        <f>IF(AND(NOT(ISBLANK(G910)),ISNUMBER(H910)),LOOKUP(H910,WKNrListe,Übersicht!I$11:I$26),)</f>
        <v>0</v>
      </c>
      <c r="AE910" s="216" t="str">
        <f t="shared" si="28"/>
        <v/>
      </c>
      <c r="AF910" s="206" t="str">
        <f>IF(OR(ISBLANK(F910),
AND(
ISBLANK(E910),
NOT(ISNUMBER(E910))
)),
"",
IF(
E910&lt;=Schwierigkeitsstufen!J$3,
Schwierigkeitsstufen!K$3,
Schwierigkeitsstufen!K$2
))</f>
        <v/>
      </c>
    </row>
    <row r="911" spans="1:32" s="50" customFormat="1" ht="15" x14ac:dyDescent="0.2">
      <c r="A911" s="46"/>
      <c r="B911" s="46"/>
      <c r="C911" s="48"/>
      <c r="D911" s="48"/>
      <c r="E911" s="47"/>
      <c r="F911" s="48"/>
      <c r="G911" s="48"/>
      <c r="H911" s="170" t="str">
        <f>IF(ISBLANK(G911)," ",IF(LOOKUP(G911,MannschaftsNrListe,Mannschaften!B$4:B$53)&lt;&gt;0,LOOKUP(G911,MannschaftsNrListe,Mannschaften!B$4:B$53),""))</f>
        <v xml:space="preserve"> </v>
      </c>
      <c r="I911" s="48"/>
      <c r="J911" s="48"/>
      <c r="K911" s="48"/>
      <c r="L911" s="48"/>
      <c r="M911" s="48"/>
      <c r="N911" s="48"/>
      <c r="O911" s="48"/>
      <c r="P911" s="48"/>
      <c r="Q911" s="48"/>
      <c r="R911" s="48"/>
      <c r="S911" s="48"/>
      <c r="T911" s="48"/>
      <c r="U911" s="48"/>
      <c r="V911" s="48"/>
      <c r="W911" s="48"/>
      <c r="X911" s="48"/>
      <c r="Y911" s="48"/>
      <c r="Z911" s="48"/>
      <c r="AA911" s="49"/>
      <c r="AB911" s="142">
        <f t="shared" si="29"/>
        <v>0</v>
      </c>
      <c r="AC911" s="142">
        <f>IF(NOT(ISBLANK(F911)),LOOKUP(F911,EWKNrListe,Übersicht!D$11:D$26),0)</f>
        <v>0</v>
      </c>
      <c r="AD911" s="142">
        <f>IF(AND(NOT(ISBLANK(G911)),ISNUMBER(H911)),LOOKUP(H911,WKNrListe,Übersicht!I$11:I$26),)</f>
        <v>0</v>
      </c>
      <c r="AE911" s="216" t="str">
        <f t="shared" si="28"/>
        <v/>
      </c>
      <c r="AF911" s="206" t="str">
        <f>IF(OR(ISBLANK(F911),
AND(
ISBLANK(E911),
NOT(ISNUMBER(E911))
)),
"",
IF(
E911&lt;=Schwierigkeitsstufen!J$3,
Schwierigkeitsstufen!K$3,
Schwierigkeitsstufen!K$2
))</f>
        <v/>
      </c>
    </row>
    <row r="912" spans="1:32" s="50" customFormat="1" ht="15" x14ac:dyDescent="0.2">
      <c r="A912" s="46"/>
      <c r="B912" s="46"/>
      <c r="C912" s="48"/>
      <c r="D912" s="48"/>
      <c r="E912" s="47"/>
      <c r="F912" s="48"/>
      <c r="G912" s="48"/>
      <c r="H912" s="170" t="str">
        <f>IF(ISBLANK(G912)," ",IF(LOOKUP(G912,MannschaftsNrListe,Mannschaften!B$4:B$53)&lt;&gt;0,LOOKUP(G912,MannschaftsNrListe,Mannschaften!B$4:B$53),""))</f>
        <v xml:space="preserve"> </v>
      </c>
      <c r="I912" s="48"/>
      <c r="J912" s="48"/>
      <c r="K912" s="48"/>
      <c r="L912" s="48"/>
      <c r="M912" s="48"/>
      <c r="N912" s="48"/>
      <c r="O912" s="48"/>
      <c r="P912" s="48"/>
      <c r="Q912" s="48"/>
      <c r="R912" s="48"/>
      <c r="S912" s="48"/>
      <c r="T912" s="48"/>
      <c r="U912" s="48"/>
      <c r="V912" s="48"/>
      <c r="W912" s="48"/>
      <c r="X912" s="48"/>
      <c r="Y912" s="48"/>
      <c r="Z912" s="48"/>
      <c r="AA912" s="49"/>
      <c r="AB912" s="142">
        <f t="shared" si="29"/>
        <v>0</v>
      </c>
      <c r="AC912" s="142">
        <f>IF(NOT(ISBLANK(F912)),LOOKUP(F912,EWKNrListe,Übersicht!D$11:D$26),0)</f>
        <v>0</v>
      </c>
      <c r="AD912" s="142">
        <f>IF(AND(NOT(ISBLANK(G912)),ISNUMBER(H912)),LOOKUP(H912,WKNrListe,Übersicht!I$11:I$26),)</f>
        <v>0</v>
      </c>
      <c r="AE912" s="216" t="str">
        <f t="shared" si="28"/>
        <v/>
      </c>
      <c r="AF912" s="206" t="str">
        <f>IF(OR(ISBLANK(F912),
AND(
ISBLANK(E912),
NOT(ISNUMBER(E912))
)),
"",
IF(
E912&lt;=Schwierigkeitsstufen!J$3,
Schwierigkeitsstufen!K$3,
Schwierigkeitsstufen!K$2
))</f>
        <v/>
      </c>
    </row>
    <row r="913" spans="1:32" s="50" customFormat="1" ht="15" x14ac:dyDescent="0.2">
      <c r="A913" s="46"/>
      <c r="B913" s="46"/>
      <c r="C913" s="48"/>
      <c r="D913" s="48"/>
      <c r="E913" s="47"/>
      <c r="F913" s="48"/>
      <c r="G913" s="48"/>
      <c r="H913" s="170" t="str">
        <f>IF(ISBLANK(G913)," ",IF(LOOKUP(G913,MannschaftsNrListe,Mannschaften!B$4:B$53)&lt;&gt;0,LOOKUP(G913,MannschaftsNrListe,Mannschaften!B$4:B$53),""))</f>
        <v xml:space="preserve"> </v>
      </c>
      <c r="I913" s="48"/>
      <c r="J913" s="48"/>
      <c r="K913" s="48"/>
      <c r="L913" s="48"/>
      <c r="M913" s="48"/>
      <c r="N913" s="48"/>
      <c r="O913" s="48"/>
      <c r="P913" s="48"/>
      <c r="Q913" s="48"/>
      <c r="R913" s="48"/>
      <c r="S913" s="48"/>
      <c r="T913" s="48"/>
      <c r="U913" s="48"/>
      <c r="V913" s="48"/>
      <c r="W913" s="48"/>
      <c r="X913" s="48"/>
      <c r="Y913" s="48"/>
      <c r="Z913" s="48"/>
      <c r="AA913" s="49"/>
      <c r="AB913" s="142">
        <f t="shared" si="29"/>
        <v>0</v>
      </c>
      <c r="AC913" s="142">
        <f>IF(NOT(ISBLANK(F913)),LOOKUP(F913,EWKNrListe,Übersicht!D$11:D$26),0)</f>
        <v>0</v>
      </c>
      <c r="AD913" s="142">
        <f>IF(AND(NOT(ISBLANK(G913)),ISNUMBER(H913)),LOOKUP(H913,WKNrListe,Übersicht!I$11:I$26),)</f>
        <v>0</v>
      </c>
      <c r="AE913" s="216" t="str">
        <f t="shared" si="28"/>
        <v/>
      </c>
      <c r="AF913" s="206" t="str">
        <f>IF(OR(ISBLANK(F913),
AND(
ISBLANK(E913),
NOT(ISNUMBER(E913))
)),
"",
IF(
E913&lt;=Schwierigkeitsstufen!J$3,
Schwierigkeitsstufen!K$3,
Schwierigkeitsstufen!K$2
))</f>
        <v/>
      </c>
    </row>
    <row r="914" spans="1:32" s="50" customFormat="1" ht="15" x14ac:dyDescent="0.2">
      <c r="A914" s="46"/>
      <c r="B914" s="46"/>
      <c r="C914" s="48"/>
      <c r="D914" s="48"/>
      <c r="E914" s="47"/>
      <c r="F914" s="48"/>
      <c r="G914" s="48"/>
      <c r="H914" s="170" t="str">
        <f>IF(ISBLANK(G914)," ",IF(LOOKUP(G914,MannschaftsNrListe,Mannschaften!B$4:B$53)&lt;&gt;0,LOOKUP(G914,MannschaftsNrListe,Mannschaften!B$4:B$53),""))</f>
        <v xml:space="preserve"> </v>
      </c>
      <c r="I914" s="48"/>
      <c r="J914" s="48"/>
      <c r="K914" s="48"/>
      <c r="L914" s="48"/>
      <c r="M914" s="48"/>
      <c r="N914" s="48"/>
      <c r="O914" s="48"/>
      <c r="P914" s="48"/>
      <c r="Q914" s="48"/>
      <c r="R914" s="48"/>
      <c r="S914" s="48"/>
      <c r="T914" s="48"/>
      <c r="U914" s="48"/>
      <c r="V914" s="48"/>
      <c r="W914" s="48"/>
      <c r="X914" s="48"/>
      <c r="Y914" s="48"/>
      <c r="Z914" s="48"/>
      <c r="AA914" s="49"/>
      <c r="AB914" s="142">
        <f t="shared" si="29"/>
        <v>0</v>
      </c>
      <c r="AC914" s="142">
        <f>IF(NOT(ISBLANK(F914)),LOOKUP(F914,EWKNrListe,Übersicht!D$11:D$26),0)</f>
        <v>0</v>
      </c>
      <c r="AD914" s="142">
        <f>IF(AND(NOT(ISBLANK(G914)),ISNUMBER(H914)),LOOKUP(H914,WKNrListe,Übersicht!I$11:I$26),)</f>
        <v>0</v>
      </c>
      <c r="AE914" s="216" t="str">
        <f t="shared" si="28"/>
        <v/>
      </c>
      <c r="AF914" s="206" t="str">
        <f>IF(OR(ISBLANK(F914),
AND(
ISBLANK(E914),
NOT(ISNUMBER(E914))
)),
"",
IF(
E914&lt;=Schwierigkeitsstufen!J$3,
Schwierigkeitsstufen!K$3,
Schwierigkeitsstufen!K$2
))</f>
        <v/>
      </c>
    </row>
    <row r="915" spans="1:32" s="50" customFormat="1" ht="15" x14ac:dyDescent="0.2">
      <c r="A915" s="46"/>
      <c r="B915" s="46"/>
      <c r="C915" s="48"/>
      <c r="D915" s="48"/>
      <c r="E915" s="47"/>
      <c r="F915" s="48"/>
      <c r="G915" s="48"/>
      <c r="H915" s="170" t="str">
        <f>IF(ISBLANK(G915)," ",IF(LOOKUP(G915,MannschaftsNrListe,Mannschaften!B$4:B$53)&lt;&gt;0,LOOKUP(G915,MannschaftsNrListe,Mannschaften!B$4:B$53),""))</f>
        <v xml:space="preserve"> </v>
      </c>
      <c r="I915" s="48"/>
      <c r="J915" s="48"/>
      <c r="K915" s="48"/>
      <c r="L915" s="48"/>
      <c r="M915" s="48"/>
      <c r="N915" s="48"/>
      <c r="O915" s="48"/>
      <c r="P915" s="48"/>
      <c r="Q915" s="48"/>
      <c r="R915" s="48"/>
      <c r="S915" s="48"/>
      <c r="T915" s="48"/>
      <c r="U915" s="48"/>
      <c r="V915" s="48"/>
      <c r="W915" s="48"/>
      <c r="X915" s="48"/>
      <c r="Y915" s="48"/>
      <c r="Z915" s="48"/>
      <c r="AA915" s="49"/>
      <c r="AB915" s="142">
        <f t="shared" si="29"/>
        <v>0</v>
      </c>
      <c r="AC915" s="142">
        <f>IF(NOT(ISBLANK(F915)),LOOKUP(F915,EWKNrListe,Übersicht!D$11:D$26),0)</f>
        <v>0</v>
      </c>
      <c r="AD915" s="142">
        <f>IF(AND(NOT(ISBLANK(G915)),ISNUMBER(H915)),LOOKUP(H915,WKNrListe,Übersicht!I$11:I$26),)</f>
        <v>0</v>
      </c>
      <c r="AE915" s="216" t="str">
        <f t="shared" si="28"/>
        <v/>
      </c>
      <c r="AF915" s="206" t="str">
        <f>IF(OR(ISBLANK(F915),
AND(
ISBLANK(E915),
NOT(ISNUMBER(E915))
)),
"",
IF(
E915&lt;=Schwierigkeitsstufen!J$3,
Schwierigkeitsstufen!K$3,
Schwierigkeitsstufen!K$2
))</f>
        <v/>
      </c>
    </row>
    <row r="916" spans="1:32" s="50" customFormat="1" ht="15" x14ac:dyDescent="0.2">
      <c r="A916" s="46"/>
      <c r="B916" s="46"/>
      <c r="C916" s="48"/>
      <c r="D916" s="48"/>
      <c r="E916" s="47"/>
      <c r="F916" s="48"/>
      <c r="G916" s="48"/>
      <c r="H916" s="170" t="str">
        <f>IF(ISBLANK(G916)," ",IF(LOOKUP(G916,MannschaftsNrListe,Mannschaften!B$4:B$53)&lt;&gt;0,LOOKUP(G916,MannschaftsNrListe,Mannschaften!B$4:B$53),""))</f>
        <v xml:space="preserve"> </v>
      </c>
      <c r="I916" s="48"/>
      <c r="J916" s="48"/>
      <c r="K916" s="48"/>
      <c r="L916" s="48"/>
      <c r="M916" s="48"/>
      <c r="N916" s="48"/>
      <c r="O916" s="48"/>
      <c r="P916" s="48"/>
      <c r="Q916" s="48"/>
      <c r="R916" s="48"/>
      <c r="S916" s="48"/>
      <c r="T916" s="48"/>
      <c r="U916" s="48"/>
      <c r="V916" s="48"/>
      <c r="W916" s="48"/>
      <c r="X916" s="48"/>
      <c r="Y916" s="48"/>
      <c r="Z916" s="48"/>
      <c r="AA916" s="49"/>
      <c r="AB916" s="142">
        <f t="shared" si="29"/>
        <v>0</v>
      </c>
      <c r="AC916" s="142">
        <f>IF(NOT(ISBLANK(F916)),LOOKUP(F916,EWKNrListe,Übersicht!D$11:D$26),0)</f>
        <v>0</v>
      </c>
      <c r="AD916" s="142">
        <f>IF(AND(NOT(ISBLANK(G916)),ISNUMBER(H916)),LOOKUP(H916,WKNrListe,Übersicht!I$11:I$26),)</f>
        <v>0</v>
      </c>
      <c r="AE916" s="216" t="str">
        <f t="shared" si="28"/>
        <v/>
      </c>
      <c r="AF916" s="206" t="str">
        <f>IF(OR(ISBLANK(F916),
AND(
ISBLANK(E916),
NOT(ISNUMBER(E916))
)),
"",
IF(
E916&lt;=Schwierigkeitsstufen!J$3,
Schwierigkeitsstufen!K$3,
Schwierigkeitsstufen!K$2
))</f>
        <v/>
      </c>
    </row>
    <row r="917" spans="1:32" s="50" customFormat="1" ht="15" x14ac:dyDescent="0.2">
      <c r="A917" s="46"/>
      <c r="B917" s="46"/>
      <c r="C917" s="48"/>
      <c r="D917" s="48"/>
      <c r="E917" s="47"/>
      <c r="F917" s="48"/>
      <c r="G917" s="48"/>
      <c r="H917" s="170" t="str">
        <f>IF(ISBLANK(G917)," ",IF(LOOKUP(G917,MannschaftsNrListe,Mannschaften!B$4:B$53)&lt;&gt;0,LOOKUP(G917,MannschaftsNrListe,Mannschaften!B$4:B$53),""))</f>
        <v xml:space="preserve"> </v>
      </c>
      <c r="I917" s="48"/>
      <c r="J917" s="48"/>
      <c r="K917" s="48"/>
      <c r="L917" s="48"/>
      <c r="M917" s="48"/>
      <c r="N917" s="48"/>
      <c r="O917" s="48"/>
      <c r="P917" s="48"/>
      <c r="Q917" s="48"/>
      <c r="R917" s="48"/>
      <c r="S917" s="48"/>
      <c r="T917" s="48"/>
      <c r="U917" s="48"/>
      <c r="V917" s="48"/>
      <c r="W917" s="48"/>
      <c r="X917" s="48"/>
      <c r="Y917" s="48"/>
      <c r="Z917" s="48"/>
      <c r="AA917" s="49"/>
      <c r="AB917" s="142">
        <f t="shared" si="29"/>
        <v>0</v>
      </c>
      <c r="AC917" s="142">
        <f>IF(NOT(ISBLANK(F917)),LOOKUP(F917,EWKNrListe,Übersicht!D$11:D$26),0)</f>
        <v>0</v>
      </c>
      <c r="AD917" s="142">
        <f>IF(AND(NOT(ISBLANK(G917)),ISNUMBER(H917)),LOOKUP(H917,WKNrListe,Übersicht!I$11:I$26),)</f>
        <v>0</v>
      </c>
      <c r="AE917" s="216" t="str">
        <f t="shared" si="28"/>
        <v/>
      </c>
      <c r="AF917" s="206" t="str">
        <f>IF(OR(ISBLANK(F917),
AND(
ISBLANK(E917),
NOT(ISNUMBER(E917))
)),
"",
IF(
E917&lt;=Schwierigkeitsstufen!J$3,
Schwierigkeitsstufen!K$3,
Schwierigkeitsstufen!K$2
))</f>
        <v/>
      </c>
    </row>
    <row r="918" spans="1:32" s="50" customFormat="1" ht="15" x14ac:dyDescent="0.2">
      <c r="A918" s="46"/>
      <c r="B918" s="46"/>
      <c r="C918" s="48"/>
      <c r="D918" s="48"/>
      <c r="E918" s="47"/>
      <c r="F918" s="48"/>
      <c r="G918" s="48"/>
      <c r="H918" s="170" t="str">
        <f>IF(ISBLANK(G918)," ",IF(LOOKUP(G918,MannschaftsNrListe,Mannschaften!B$4:B$53)&lt;&gt;0,LOOKUP(G918,MannschaftsNrListe,Mannschaften!B$4:B$53),""))</f>
        <v xml:space="preserve"> </v>
      </c>
      <c r="I918" s="48"/>
      <c r="J918" s="48"/>
      <c r="K918" s="48"/>
      <c r="L918" s="48"/>
      <c r="M918" s="48"/>
      <c r="N918" s="48"/>
      <c r="O918" s="48"/>
      <c r="P918" s="48"/>
      <c r="Q918" s="48"/>
      <c r="R918" s="48"/>
      <c r="S918" s="48"/>
      <c r="T918" s="48"/>
      <c r="U918" s="48"/>
      <c r="V918" s="48"/>
      <c r="W918" s="48"/>
      <c r="X918" s="48"/>
      <c r="Y918" s="48"/>
      <c r="Z918" s="48"/>
      <c r="AA918" s="49"/>
      <c r="AB918" s="142">
        <f t="shared" si="29"/>
        <v>0</v>
      </c>
      <c r="AC918" s="142">
        <f>IF(NOT(ISBLANK(F918)),LOOKUP(F918,EWKNrListe,Übersicht!D$11:D$26),0)</f>
        <v>0</v>
      </c>
      <c r="AD918" s="142">
        <f>IF(AND(NOT(ISBLANK(G918)),ISNUMBER(H918)),LOOKUP(H918,WKNrListe,Übersicht!I$11:I$26),)</f>
        <v>0</v>
      </c>
      <c r="AE918" s="216" t="str">
        <f t="shared" si="28"/>
        <v/>
      </c>
      <c r="AF918" s="206" t="str">
        <f>IF(OR(ISBLANK(F918),
AND(
ISBLANK(E918),
NOT(ISNUMBER(E918))
)),
"",
IF(
E918&lt;=Schwierigkeitsstufen!J$3,
Schwierigkeitsstufen!K$3,
Schwierigkeitsstufen!K$2
))</f>
        <v/>
      </c>
    </row>
    <row r="919" spans="1:32" s="50" customFormat="1" ht="15" x14ac:dyDescent="0.2">
      <c r="A919" s="46"/>
      <c r="B919" s="46"/>
      <c r="C919" s="48"/>
      <c r="D919" s="48"/>
      <c r="E919" s="47"/>
      <c r="F919" s="48"/>
      <c r="G919" s="48"/>
      <c r="H919" s="170" t="str">
        <f>IF(ISBLANK(G919)," ",IF(LOOKUP(G919,MannschaftsNrListe,Mannschaften!B$4:B$53)&lt;&gt;0,LOOKUP(G919,MannschaftsNrListe,Mannschaften!B$4:B$53),""))</f>
        <v xml:space="preserve"> </v>
      </c>
      <c r="I919" s="48"/>
      <c r="J919" s="48"/>
      <c r="K919" s="48"/>
      <c r="L919" s="48"/>
      <c r="M919" s="48"/>
      <c r="N919" s="48"/>
      <c r="O919" s="48"/>
      <c r="P919" s="48"/>
      <c r="Q919" s="48"/>
      <c r="R919" s="48"/>
      <c r="S919" s="48"/>
      <c r="T919" s="48"/>
      <c r="U919" s="48"/>
      <c r="V919" s="48"/>
      <c r="W919" s="48"/>
      <c r="X919" s="48"/>
      <c r="Y919" s="48"/>
      <c r="Z919" s="48"/>
      <c r="AA919" s="49"/>
      <c r="AB919" s="142">
        <f t="shared" si="29"/>
        <v>0</v>
      </c>
      <c r="AC919" s="142">
        <f>IF(NOT(ISBLANK(F919)),LOOKUP(F919,EWKNrListe,Übersicht!D$11:D$26),0)</f>
        <v>0</v>
      </c>
      <c r="AD919" s="142">
        <f>IF(AND(NOT(ISBLANK(G919)),ISNUMBER(H919)),LOOKUP(H919,WKNrListe,Übersicht!I$11:I$26),)</f>
        <v>0</v>
      </c>
      <c r="AE919" s="216" t="str">
        <f t="shared" si="28"/>
        <v/>
      </c>
      <c r="AF919" s="206" t="str">
        <f>IF(OR(ISBLANK(F919),
AND(
ISBLANK(E919),
NOT(ISNUMBER(E919))
)),
"",
IF(
E919&lt;=Schwierigkeitsstufen!J$3,
Schwierigkeitsstufen!K$3,
Schwierigkeitsstufen!K$2
))</f>
        <v/>
      </c>
    </row>
    <row r="920" spans="1:32" s="50" customFormat="1" ht="15" x14ac:dyDescent="0.2">
      <c r="A920" s="46"/>
      <c r="B920" s="46"/>
      <c r="C920" s="48"/>
      <c r="D920" s="48"/>
      <c r="E920" s="47"/>
      <c r="F920" s="48"/>
      <c r="G920" s="48"/>
      <c r="H920" s="170" t="str">
        <f>IF(ISBLANK(G920)," ",IF(LOOKUP(G920,MannschaftsNrListe,Mannschaften!B$4:B$53)&lt;&gt;0,LOOKUP(G920,MannschaftsNrListe,Mannschaften!B$4:B$53),""))</f>
        <v xml:space="preserve"> </v>
      </c>
      <c r="I920" s="48"/>
      <c r="J920" s="48"/>
      <c r="K920" s="48"/>
      <c r="L920" s="48"/>
      <c r="M920" s="48"/>
      <c r="N920" s="48"/>
      <c r="O920" s="48"/>
      <c r="P920" s="48"/>
      <c r="Q920" s="48"/>
      <c r="R920" s="48"/>
      <c r="S920" s="48"/>
      <c r="T920" s="48"/>
      <c r="U920" s="48"/>
      <c r="V920" s="48"/>
      <c r="W920" s="48"/>
      <c r="X920" s="48"/>
      <c r="Y920" s="48"/>
      <c r="Z920" s="48"/>
      <c r="AA920" s="49"/>
      <c r="AB920" s="142">
        <f t="shared" si="29"/>
        <v>0</v>
      </c>
      <c r="AC920" s="142">
        <f>IF(NOT(ISBLANK(F920)),LOOKUP(F920,EWKNrListe,Übersicht!D$11:D$26),0)</f>
        <v>0</v>
      </c>
      <c r="AD920" s="142">
        <f>IF(AND(NOT(ISBLANK(G920)),ISNUMBER(H920)),LOOKUP(H920,WKNrListe,Übersicht!I$11:I$26),)</f>
        <v>0</v>
      </c>
      <c r="AE920" s="216" t="str">
        <f t="shared" si="28"/>
        <v/>
      </c>
      <c r="AF920" s="206" t="str">
        <f>IF(OR(ISBLANK(F920),
AND(
ISBLANK(E920),
NOT(ISNUMBER(E920))
)),
"",
IF(
E920&lt;=Schwierigkeitsstufen!J$3,
Schwierigkeitsstufen!K$3,
Schwierigkeitsstufen!K$2
))</f>
        <v/>
      </c>
    </row>
    <row r="921" spans="1:32" s="50" customFormat="1" ht="15" x14ac:dyDescent="0.2">
      <c r="A921" s="46"/>
      <c r="B921" s="46"/>
      <c r="C921" s="48"/>
      <c r="D921" s="48"/>
      <c r="E921" s="47"/>
      <c r="F921" s="48"/>
      <c r="G921" s="48"/>
      <c r="H921" s="170" t="str">
        <f>IF(ISBLANK(G921)," ",IF(LOOKUP(G921,MannschaftsNrListe,Mannschaften!B$4:B$53)&lt;&gt;0,LOOKUP(G921,MannschaftsNrListe,Mannschaften!B$4:B$53),""))</f>
        <v xml:space="preserve"> </v>
      </c>
      <c r="I921" s="48"/>
      <c r="J921" s="48"/>
      <c r="K921" s="48"/>
      <c r="L921" s="48"/>
      <c r="M921" s="48"/>
      <c r="N921" s="48"/>
      <c r="O921" s="48"/>
      <c r="P921" s="48"/>
      <c r="Q921" s="48"/>
      <c r="R921" s="48"/>
      <c r="S921" s="48"/>
      <c r="T921" s="48"/>
      <c r="U921" s="48"/>
      <c r="V921" s="48"/>
      <c r="W921" s="48"/>
      <c r="X921" s="48"/>
      <c r="Y921" s="48"/>
      <c r="Z921" s="48"/>
      <c r="AA921" s="49"/>
      <c r="AB921" s="142">
        <f t="shared" si="29"/>
        <v>0</v>
      </c>
      <c r="AC921" s="142">
        <f>IF(NOT(ISBLANK(F921)),LOOKUP(F921,EWKNrListe,Übersicht!D$11:D$26),0)</f>
        <v>0</v>
      </c>
      <c r="AD921" s="142">
        <f>IF(AND(NOT(ISBLANK(G921)),ISNUMBER(H921)),LOOKUP(H921,WKNrListe,Übersicht!I$11:I$26),)</f>
        <v>0</v>
      </c>
      <c r="AE921" s="216" t="str">
        <f t="shared" si="28"/>
        <v/>
      </c>
      <c r="AF921" s="206" t="str">
        <f>IF(OR(ISBLANK(F921),
AND(
ISBLANK(E921),
NOT(ISNUMBER(E921))
)),
"",
IF(
E921&lt;=Schwierigkeitsstufen!J$3,
Schwierigkeitsstufen!K$3,
Schwierigkeitsstufen!K$2
))</f>
        <v/>
      </c>
    </row>
    <row r="922" spans="1:32" s="50" customFormat="1" ht="15" x14ac:dyDescent="0.2">
      <c r="A922" s="46"/>
      <c r="B922" s="46"/>
      <c r="C922" s="48"/>
      <c r="D922" s="48"/>
      <c r="E922" s="47"/>
      <c r="F922" s="48"/>
      <c r="G922" s="48"/>
      <c r="H922" s="170" t="str">
        <f>IF(ISBLANK(G922)," ",IF(LOOKUP(G922,MannschaftsNrListe,Mannschaften!B$4:B$53)&lt;&gt;0,LOOKUP(G922,MannschaftsNrListe,Mannschaften!B$4:B$53),""))</f>
        <v xml:space="preserve"> </v>
      </c>
      <c r="I922" s="48"/>
      <c r="J922" s="48"/>
      <c r="K922" s="48"/>
      <c r="L922" s="48"/>
      <c r="M922" s="48"/>
      <c r="N922" s="48"/>
      <c r="O922" s="48"/>
      <c r="P922" s="48"/>
      <c r="Q922" s="48"/>
      <c r="R922" s="48"/>
      <c r="S922" s="48"/>
      <c r="T922" s="48"/>
      <c r="U922" s="48"/>
      <c r="V922" s="48"/>
      <c r="W922" s="48"/>
      <c r="X922" s="48"/>
      <c r="Y922" s="48"/>
      <c r="Z922" s="48"/>
      <c r="AA922" s="49"/>
      <c r="AB922" s="142">
        <f t="shared" si="29"/>
        <v>0</v>
      </c>
      <c r="AC922" s="142">
        <f>IF(NOT(ISBLANK(F922)),LOOKUP(F922,EWKNrListe,Übersicht!D$11:D$26),0)</f>
        <v>0</v>
      </c>
      <c r="AD922" s="142">
        <f>IF(AND(NOT(ISBLANK(G922)),ISNUMBER(H922)),LOOKUP(H922,WKNrListe,Übersicht!I$11:I$26),)</f>
        <v>0</v>
      </c>
      <c r="AE922" s="216" t="str">
        <f t="shared" si="28"/>
        <v/>
      </c>
      <c r="AF922" s="206" t="str">
        <f>IF(OR(ISBLANK(F922),
AND(
ISBLANK(E922),
NOT(ISNUMBER(E922))
)),
"",
IF(
E922&lt;=Schwierigkeitsstufen!J$3,
Schwierigkeitsstufen!K$3,
Schwierigkeitsstufen!K$2
))</f>
        <v/>
      </c>
    </row>
    <row r="923" spans="1:32" s="50" customFormat="1" ht="15" x14ac:dyDescent="0.2">
      <c r="A923" s="46"/>
      <c r="B923" s="46"/>
      <c r="C923" s="48"/>
      <c r="D923" s="48"/>
      <c r="E923" s="47"/>
      <c r="F923" s="48"/>
      <c r="G923" s="48"/>
      <c r="H923" s="170" t="str">
        <f>IF(ISBLANK(G923)," ",IF(LOOKUP(G923,MannschaftsNrListe,Mannschaften!B$4:B$53)&lt;&gt;0,LOOKUP(G923,MannschaftsNrListe,Mannschaften!B$4:B$53),""))</f>
        <v xml:space="preserve"> </v>
      </c>
      <c r="I923" s="48"/>
      <c r="J923" s="48"/>
      <c r="K923" s="48"/>
      <c r="L923" s="48"/>
      <c r="M923" s="48"/>
      <c r="N923" s="48"/>
      <c r="O923" s="48"/>
      <c r="P923" s="48"/>
      <c r="Q923" s="48"/>
      <c r="R923" s="48"/>
      <c r="S923" s="48"/>
      <c r="T923" s="48"/>
      <c r="U923" s="48"/>
      <c r="V923" s="48"/>
      <c r="W923" s="48"/>
      <c r="X923" s="48"/>
      <c r="Y923" s="48"/>
      <c r="Z923" s="48"/>
      <c r="AA923" s="49"/>
      <c r="AB923" s="142">
        <f t="shared" si="29"/>
        <v>0</v>
      </c>
      <c r="AC923" s="142">
        <f>IF(NOT(ISBLANK(F923)),LOOKUP(F923,EWKNrListe,Übersicht!D$11:D$26),0)</f>
        <v>0</v>
      </c>
      <c r="AD923" s="142">
        <f>IF(AND(NOT(ISBLANK(G923)),ISNUMBER(H923)),LOOKUP(H923,WKNrListe,Übersicht!I$11:I$26),)</f>
        <v>0</v>
      </c>
      <c r="AE923" s="216" t="str">
        <f t="shared" si="28"/>
        <v/>
      </c>
      <c r="AF923" s="206" t="str">
        <f>IF(OR(ISBLANK(F923),
AND(
ISBLANK(E923),
NOT(ISNUMBER(E923))
)),
"",
IF(
E923&lt;=Schwierigkeitsstufen!J$3,
Schwierigkeitsstufen!K$3,
Schwierigkeitsstufen!K$2
))</f>
        <v/>
      </c>
    </row>
    <row r="924" spans="1:32" s="50" customFormat="1" ht="15" x14ac:dyDescent="0.2">
      <c r="A924" s="46"/>
      <c r="B924" s="46"/>
      <c r="C924" s="48"/>
      <c r="D924" s="48"/>
      <c r="E924" s="47"/>
      <c r="F924" s="48"/>
      <c r="G924" s="48"/>
      <c r="H924" s="170" t="str">
        <f>IF(ISBLANK(G924)," ",IF(LOOKUP(G924,MannschaftsNrListe,Mannschaften!B$4:B$53)&lt;&gt;0,LOOKUP(G924,MannschaftsNrListe,Mannschaften!B$4:B$53),""))</f>
        <v xml:space="preserve"> </v>
      </c>
      <c r="I924" s="48"/>
      <c r="J924" s="48"/>
      <c r="K924" s="48"/>
      <c r="L924" s="48"/>
      <c r="M924" s="48"/>
      <c r="N924" s="48"/>
      <c r="O924" s="48"/>
      <c r="P924" s="48"/>
      <c r="Q924" s="48"/>
      <c r="R924" s="48"/>
      <c r="S924" s="48"/>
      <c r="T924" s="48"/>
      <c r="U924" s="48"/>
      <c r="V924" s="48"/>
      <c r="W924" s="48"/>
      <c r="X924" s="48"/>
      <c r="Y924" s="48"/>
      <c r="Z924" s="48"/>
      <c r="AA924" s="49"/>
      <c r="AB924" s="142">
        <f t="shared" si="29"/>
        <v>0</v>
      </c>
      <c r="AC924" s="142">
        <f>IF(NOT(ISBLANK(F924)),LOOKUP(F924,EWKNrListe,Übersicht!D$11:D$26),0)</f>
        <v>0</v>
      </c>
      <c r="AD924" s="142">
        <f>IF(AND(NOT(ISBLANK(G924)),ISNUMBER(H924)),LOOKUP(H924,WKNrListe,Übersicht!I$11:I$26),)</f>
        <v>0</v>
      </c>
      <c r="AE924" s="216" t="str">
        <f t="shared" si="28"/>
        <v/>
      </c>
      <c r="AF924" s="206" t="str">
        <f>IF(OR(ISBLANK(F924),
AND(
ISBLANK(E924),
NOT(ISNUMBER(E924))
)),
"",
IF(
E924&lt;=Schwierigkeitsstufen!J$3,
Schwierigkeitsstufen!K$3,
Schwierigkeitsstufen!K$2
))</f>
        <v/>
      </c>
    </row>
    <row r="925" spans="1:32" s="50" customFormat="1" ht="15" x14ac:dyDescent="0.2">
      <c r="A925" s="46"/>
      <c r="B925" s="46"/>
      <c r="C925" s="48"/>
      <c r="D925" s="48"/>
      <c r="E925" s="47"/>
      <c r="F925" s="48"/>
      <c r="G925" s="48"/>
      <c r="H925" s="170" t="str">
        <f>IF(ISBLANK(G925)," ",IF(LOOKUP(G925,MannschaftsNrListe,Mannschaften!B$4:B$53)&lt;&gt;0,LOOKUP(G925,MannschaftsNrListe,Mannschaften!B$4:B$53),""))</f>
        <v xml:space="preserve"> </v>
      </c>
      <c r="I925" s="48"/>
      <c r="J925" s="48"/>
      <c r="K925" s="48"/>
      <c r="L925" s="48"/>
      <c r="M925" s="48"/>
      <c r="N925" s="48"/>
      <c r="O925" s="48"/>
      <c r="P925" s="48"/>
      <c r="Q925" s="48"/>
      <c r="R925" s="48"/>
      <c r="S925" s="48"/>
      <c r="T925" s="48"/>
      <c r="U925" s="48"/>
      <c r="V925" s="48"/>
      <c r="W925" s="48"/>
      <c r="X925" s="48"/>
      <c r="Y925" s="48"/>
      <c r="Z925" s="48"/>
      <c r="AA925" s="49"/>
      <c r="AB925" s="142">
        <f t="shared" si="29"/>
        <v>0</v>
      </c>
      <c r="AC925" s="142">
        <f>IF(NOT(ISBLANK(F925)),LOOKUP(F925,EWKNrListe,Übersicht!D$11:D$26),0)</f>
        <v>0</v>
      </c>
      <c r="AD925" s="142">
        <f>IF(AND(NOT(ISBLANK(G925)),ISNUMBER(H925)),LOOKUP(H925,WKNrListe,Übersicht!I$11:I$26),)</f>
        <v>0</v>
      </c>
      <c r="AE925" s="216" t="str">
        <f t="shared" si="28"/>
        <v/>
      </c>
      <c r="AF925" s="206" t="str">
        <f>IF(OR(ISBLANK(F925),
AND(
ISBLANK(E925),
NOT(ISNUMBER(E925))
)),
"",
IF(
E925&lt;=Schwierigkeitsstufen!J$3,
Schwierigkeitsstufen!K$3,
Schwierigkeitsstufen!K$2
))</f>
        <v/>
      </c>
    </row>
    <row r="926" spans="1:32" s="50" customFormat="1" ht="15" x14ac:dyDescent="0.2">
      <c r="A926" s="46"/>
      <c r="B926" s="46"/>
      <c r="C926" s="48"/>
      <c r="D926" s="48"/>
      <c r="E926" s="47"/>
      <c r="F926" s="48"/>
      <c r="G926" s="48"/>
      <c r="H926" s="170" t="str">
        <f>IF(ISBLANK(G926)," ",IF(LOOKUP(G926,MannschaftsNrListe,Mannschaften!B$4:B$53)&lt;&gt;0,LOOKUP(G926,MannschaftsNrListe,Mannschaften!B$4:B$53),""))</f>
        <v xml:space="preserve"> </v>
      </c>
      <c r="I926" s="48"/>
      <c r="J926" s="48"/>
      <c r="K926" s="48"/>
      <c r="L926" s="48"/>
      <c r="M926" s="48"/>
      <c r="N926" s="48"/>
      <c r="O926" s="48"/>
      <c r="P926" s="48"/>
      <c r="Q926" s="48"/>
      <c r="R926" s="48"/>
      <c r="S926" s="48"/>
      <c r="T926" s="48"/>
      <c r="U926" s="48"/>
      <c r="V926" s="48"/>
      <c r="W926" s="48"/>
      <c r="X926" s="48"/>
      <c r="Y926" s="48"/>
      <c r="Z926" s="48"/>
      <c r="AA926" s="49"/>
      <c r="AB926" s="142">
        <f t="shared" si="29"/>
        <v>0</v>
      </c>
      <c r="AC926" s="142">
        <f>IF(NOT(ISBLANK(F926)),LOOKUP(F926,EWKNrListe,Übersicht!D$11:D$26),0)</f>
        <v>0</v>
      </c>
      <c r="AD926" s="142">
        <f>IF(AND(NOT(ISBLANK(G926)),ISNUMBER(H926)),LOOKUP(H926,WKNrListe,Übersicht!I$11:I$26),)</f>
        <v>0</v>
      </c>
      <c r="AE926" s="216" t="str">
        <f t="shared" si="28"/>
        <v/>
      </c>
      <c r="AF926" s="206" t="str">
        <f>IF(OR(ISBLANK(F926),
AND(
ISBLANK(E926),
NOT(ISNUMBER(E926))
)),
"",
IF(
E926&lt;=Schwierigkeitsstufen!J$3,
Schwierigkeitsstufen!K$3,
Schwierigkeitsstufen!K$2
))</f>
        <v/>
      </c>
    </row>
    <row r="927" spans="1:32" s="50" customFormat="1" ht="15" x14ac:dyDescent="0.2">
      <c r="A927" s="46"/>
      <c r="B927" s="46"/>
      <c r="C927" s="48"/>
      <c r="D927" s="48"/>
      <c r="E927" s="47"/>
      <c r="F927" s="48"/>
      <c r="G927" s="48"/>
      <c r="H927" s="170" t="str">
        <f>IF(ISBLANK(G927)," ",IF(LOOKUP(G927,MannschaftsNrListe,Mannschaften!B$4:B$53)&lt;&gt;0,LOOKUP(G927,MannschaftsNrListe,Mannschaften!B$4:B$53),""))</f>
        <v xml:space="preserve"> </v>
      </c>
      <c r="I927" s="48"/>
      <c r="J927" s="48"/>
      <c r="K927" s="48"/>
      <c r="L927" s="48"/>
      <c r="M927" s="48"/>
      <c r="N927" s="48"/>
      <c r="O927" s="48"/>
      <c r="P927" s="48"/>
      <c r="Q927" s="48"/>
      <c r="R927" s="48"/>
      <c r="S927" s="48"/>
      <c r="T927" s="48"/>
      <c r="U927" s="48"/>
      <c r="V927" s="48"/>
      <c r="W927" s="48"/>
      <c r="X927" s="48"/>
      <c r="Y927" s="48"/>
      <c r="Z927" s="48"/>
      <c r="AA927" s="49"/>
      <c r="AB927" s="142">
        <f t="shared" si="29"/>
        <v>0</v>
      </c>
      <c r="AC927" s="142">
        <f>IF(NOT(ISBLANK(F927)),LOOKUP(F927,EWKNrListe,Übersicht!D$11:D$26),0)</f>
        <v>0</v>
      </c>
      <c r="AD927" s="142">
        <f>IF(AND(NOT(ISBLANK(G927)),ISNUMBER(H927)),LOOKUP(H927,WKNrListe,Übersicht!I$11:I$26),)</f>
        <v>0</v>
      </c>
      <c r="AE927" s="216" t="str">
        <f t="shared" si="28"/>
        <v/>
      </c>
      <c r="AF927" s="206" t="str">
        <f>IF(OR(ISBLANK(F927),
AND(
ISBLANK(E927),
NOT(ISNUMBER(E927))
)),
"",
IF(
E927&lt;=Schwierigkeitsstufen!J$3,
Schwierigkeitsstufen!K$3,
Schwierigkeitsstufen!K$2
))</f>
        <v/>
      </c>
    </row>
    <row r="928" spans="1:32" s="50" customFormat="1" ht="15" x14ac:dyDescent="0.2">
      <c r="A928" s="46"/>
      <c r="B928" s="46"/>
      <c r="C928" s="48"/>
      <c r="D928" s="48"/>
      <c r="E928" s="47"/>
      <c r="F928" s="48"/>
      <c r="G928" s="48"/>
      <c r="H928" s="170" t="str">
        <f>IF(ISBLANK(G928)," ",IF(LOOKUP(G928,MannschaftsNrListe,Mannschaften!B$4:B$53)&lt;&gt;0,LOOKUP(G928,MannschaftsNrListe,Mannschaften!B$4:B$53),""))</f>
        <v xml:space="preserve"> </v>
      </c>
      <c r="I928" s="48"/>
      <c r="J928" s="48"/>
      <c r="K928" s="48"/>
      <c r="L928" s="48"/>
      <c r="M928" s="48"/>
      <c r="N928" s="48"/>
      <c r="O928" s="48"/>
      <c r="P928" s="48"/>
      <c r="Q928" s="48"/>
      <c r="R928" s="48"/>
      <c r="S928" s="48"/>
      <c r="T928" s="48"/>
      <c r="U928" s="48"/>
      <c r="V928" s="48"/>
      <c r="W928" s="48"/>
      <c r="X928" s="48"/>
      <c r="Y928" s="48"/>
      <c r="Z928" s="48"/>
      <c r="AA928" s="49"/>
      <c r="AB928" s="142">
        <f t="shared" si="29"/>
        <v>0</v>
      </c>
      <c r="AC928" s="142">
        <f>IF(NOT(ISBLANK(F928)),LOOKUP(F928,EWKNrListe,Übersicht!D$11:D$26),0)</f>
        <v>0</v>
      </c>
      <c r="AD928" s="142">
        <f>IF(AND(NOT(ISBLANK(G928)),ISNUMBER(H928)),LOOKUP(H928,WKNrListe,Übersicht!I$11:I$26),)</f>
        <v>0</v>
      </c>
      <c r="AE928" s="216" t="str">
        <f t="shared" si="28"/>
        <v/>
      </c>
      <c r="AF928" s="206" t="str">
        <f>IF(OR(ISBLANK(F928),
AND(
ISBLANK(E928),
NOT(ISNUMBER(E928))
)),
"",
IF(
E928&lt;=Schwierigkeitsstufen!J$3,
Schwierigkeitsstufen!K$3,
Schwierigkeitsstufen!K$2
))</f>
        <v/>
      </c>
    </row>
    <row r="929" spans="1:32" s="50" customFormat="1" ht="15" x14ac:dyDescent="0.2">
      <c r="A929" s="46"/>
      <c r="B929" s="46"/>
      <c r="C929" s="48"/>
      <c r="D929" s="48"/>
      <c r="E929" s="47"/>
      <c r="F929" s="48"/>
      <c r="G929" s="48"/>
      <c r="H929" s="170" t="str">
        <f>IF(ISBLANK(G929)," ",IF(LOOKUP(G929,MannschaftsNrListe,Mannschaften!B$4:B$53)&lt;&gt;0,LOOKUP(G929,MannschaftsNrListe,Mannschaften!B$4:B$53),""))</f>
        <v xml:space="preserve"> </v>
      </c>
      <c r="I929" s="48"/>
      <c r="J929" s="48"/>
      <c r="K929" s="48"/>
      <c r="L929" s="48"/>
      <c r="M929" s="48"/>
      <c r="N929" s="48"/>
      <c r="O929" s="48"/>
      <c r="P929" s="48"/>
      <c r="Q929" s="48"/>
      <c r="R929" s="48"/>
      <c r="S929" s="48"/>
      <c r="T929" s="48"/>
      <c r="U929" s="48"/>
      <c r="V929" s="48"/>
      <c r="W929" s="48"/>
      <c r="X929" s="48"/>
      <c r="Y929" s="48"/>
      <c r="Z929" s="48"/>
      <c r="AA929" s="49"/>
      <c r="AB929" s="142">
        <f t="shared" si="29"/>
        <v>0</v>
      </c>
      <c r="AC929" s="142">
        <f>IF(NOT(ISBLANK(F929)),LOOKUP(F929,EWKNrListe,Übersicht!D$11:D$26),0)</f>
        <v>0</v>
      </c>
      <c r="AD929" s="142">
        <f>IF(AND(NOT(ISBLANK(G929)),ISNUMBER(H929)),LOOKUP(H929,WKNrListe,Übersicht!I$11:I$26),)</f>
        <v>0</v>
      </c>
      <c r="AE929" s="216" t="str">
        <f t="shared" si="28"/>
        <v/>
      </c>
      <c r="AF929" s="206" t="str">
        <f>IF(OR(ISBLANK(F929),
AND(
ISBLANK(E929),
NOT(ISNUMBER(E929))
)),
"",
IF(
E929&lt;=Schwierigkeitsstufen!J$3,
Schwierigkeitsstufen!K$3,
Schwierigkeitsstufen!K$2
))</f>
        <v/>
      </c>
    </row>
    <row r="930" spans="1:32" s="50" customFormat="1" ht="15" x14ac:dyDescent="0.2">
      <c r="A930" s="46"/>
      <c r="B930" s="46"/>
      <c r="C930" s="48"/>
      <c r="D930" s="48"/>
      <c r="E930" s="47"/>
      <c r="F930" s="48"/>
      <c r="G930" s="48"/>
      <c r="H930" s="170" t="str">
        <f>IF(ISBLANK(G930)," ",IF(LOOKUP(G930,MannschaftsNrListe,Mannschaften!B$4:B$53)&lt;&gt;0,LOOKUP(G930,MannschaftsNrListe,Mannschaften!B$4:B$53),""))</f>
        <v xml:space="preserve"> </v>
      </c>
      <c r="I930" s="48"/>
      <c r="J930" s="48"/>
      <c r="K930" s="48"/>
      <c r="L930" s="48"/>
      <c r="M930" s="48"/>
      <c r="N930" s="48"/>
      <c r="O930" s="48"/>
      <c r="P930" s="48"/>
      <c r="Q930" s="48"/>
      <c r="R930" s="48"/>
      <c r="S930" s="48"/>
      <c r="T930" s="48"/>
      <c r="U930" s="48"/>
      <c r="V930" s="48"/>
      <c r="W930" s="48"/>
      <c r="X930" s="48"/>
      <c r="Y930" s="48"/>
      <c r="Z930" s="48"/>
      <c r="AA930" s="49"/>
      <c r="AB930" s="142">
        <f t="shared" si="29"/>
        <v>0</v>
      </c>
      <c r="AC930" s="142">
        <f>IF(NOT(ISBLANK(F930)),LOOKUP(F930,EWKNrListe,Übersicht!D$11:D$26),0)</f>
        <v>0</v>
      </c>
      <c r="AD930" s="142">
        <f>IF(AND(NOT(ISBLANK(G930)),ISNUMBER(H930)),LOOKUP(H930,WKNrListe,Übersicht!I$11:I$26),)</f>
        <v>0</v>
      </c>
      <c r="AE930" s="216" t="str">
        <f t="shared" si="28"/>
        <v/>
      </c>
      <c r="AF930" s="206" t="str">
        <f>IF(OR(ISBLANK(F930),
AND(
ISBLANK(E930),
NOT(ISNUMBER(E930))
)),
"",
IF(
E930&lt;=Schwierigkeitsstufen!J$3,
Schwierigkeitsstufen!K$3,
Schwierigkeitsstufen!K$2
))</f>
        <v/>
      </c>
    </row>
    <row r="931" spans="1:32" s="50" customFormat="1" ht="15" x14ac:dyDescent="0.2">
      <c r="A931" s="46"/>
      <c r="B931" s="46"/>
      <c r="C931" s="48"/>
      <c r="D931" s="48"/>
      <c r="E931" s="47"/>
      <c r="F931" s="48"/>
      <c r="G931" s="48"/>
      <c r="H931" s="170" t="str">
        <f>IF(ISBLANK(G931)," ",IF(LOOKUP(G931,MannschaftsNrListe,Mannschaften!B$4:B$53)&lt;&gt;0,LOOKUP(G931,MannschaftsNrListe,Mannschaften!B$4:B$53),""))</f>
        <v xml:space="preserve"> </v>
      </c>
      <c r="I931" s="48"/>
      <c r="J931" s="48"/>
      <c r="K931" s="48"/>
      <c r="L931" s="48"/>
      <c r="M931" s="48"/>
      <c r="N931" s="48"/>
      <c r="O931" s="48"/>
      <c r="P931" s="48"/>
      <c r="Q931" s="48"/>
      <c r="R931" s="48"/>
      <c r="S931" s="48"/>
      <c r="T931" s="48"/>
      <c r="U931" s="48"/>
      <c r="V931" s="48"/>
      <c r="W931" s="48"/>
      <c r="X931" s="48"/>
      <c r="Y931" s="48"/>
      <c r="Z931" s="48"/>
      <c r="AA931" s="49"/>
      <c r="AB931" s="142">
        <f t="shared" si="29"/>
        <v>0</v>
      </c>
      <c r="AC931" s="142">
        <f>IF(NOT(ISBLANK(F931)),LOOKUP(F931,EWKNrListe,Übersicht!D$11:D$26),0)</f>
        <v>0</v>
      </c>
      <c r="AD931" s="142">
        <f>IF(AND(NOT(ISBLANK(G931)),ISNUMBER(H931)),LOOKUP(H931,WKNrListe,Übersicht!I$11:I$26),)</f>
        <v>0</v>
      </c>
      <c r="AE931" s="216" t="str">
        <f t="shared" si="28"/>
        <v/>
      </c>
      <c r="AF931" s="206" t="str">
        <f>IF(OR(ISBLANK(F931),
AND(
ISBLANK(E931),
NOT(ISNUMBER(E931))
)),
"",
IF(
E931&lt;=Schwierigkeitsstufen!J$3,
Schwierigkeitsstufen!K$3,
Schwierigkeitsstufen!K$2
))</f>
        <v/>
      </c>
    </row>
    <row r="932" spans="1:32" s="50" customFormat="1" ht="15" x14ac:dyDescent="0.2">
      <c r="A932" s="46"/>
      <c r="B932" s="46"/>
      <c r="C932" s="48"/>
      <c r="D932" s="48"/>
      <c r="E932" s="47"/>
      <c r="F932" s="48"/>
      <c r="G932" s="48"/>
      <c r="H932" s="170" t="str">
        <f>IF(ISBLANK(G932)," ",IF(LOOKUP(G932,MannschaftsNrListe,Mannschaften!B$4:B$53)&lt;&gt;0,LOOKUP(G932,MannschaftsNrListe,Mannschaften!B$4:B$53),""))</f>
        <v xml:space="preserve"> </v>
      </c>
      <c r="I932" s="48"/>
      <c r="J932" s="48"/>
      <c r="K932" s="48"/>
      <c r="L932" s="48"/>
      <c r="M932" s="48"/>
      <c r="N932" s="48"/>
      <c r="O932" s="48"/>
      <c r="P932" s="48"/>
      <c r="Q932" s="48"/>
      <c r="R932" s="48"/>
      <c r="S932" s="48"/>
      <c r="T932" s="48"/>
      <c r="U932" s="48"/>
      <c r="V932" s="48"/>
      <c r="W932" s="48"/>
      <c r="X932" s="48"/>
      <c r="Y932" s="48"/>
      <c r="Z932" s="48"/>
      <c r="AA932" s="49"/>
      <c r="AB932" s="142">
        <f t="shared" si="29"/>
        <v>0</v>
      </c>
      <c r="AC932" s="142">
        <f>IF(NOT(ISBLANK(F932)),LOOKUP(F932,EWKNrListe,Übersicht!D$11:D$26),0)</f>
        <v>0</v>
      </c>
      <c r="AD932" s="142">
        <f>IF(AND(NOT(ISBLANK(G932)),ISNUMBER(H932)),LOOKUP(H932,WKNrListe,Übersicht!I$11:I$26),)</f>
        <v>0</v>
      </c>
      <c r="AE932" s="216" t="str">
        <f t="shared" si="28"/>
        <v/>
      </c>
      <c r="AF932" s="206" t="str">
        <f>IF(OR(ISBLANK(F932),
AND(
ISBLANK(E932),
NOT(ISNUMBER(E932))
)),
"",
IF(
E932&lt;=Schwierigkeitsstufen!J$3,
Schwierigkeitsstufen!K$3,
Schwierigkeitsstufen!K$2
))</f>
        <v/>
      </c>
    </row>
    <row r="933" spans="1:32" s="50" customFormat="1" ht="15" x14ac:dyDescent="0.2">
      <c r="A933" s="46"/>
      <c r="B933" s="46"/>
      <c r="C933" s="48"/>
      <c r="D933" s="48"/>
      <c r="E933" s="47"/>
      <c r="F933" s="48"/>
      <c r="G933" s="48"/>
      <c r="H933" s="170" t="str">
        <f>IF(ISBLANK(G933)," ",IF(LOOKUP(G933,MannschaftsNrListe,Mannschaften!B$4:B$53)&lt;&gt;0,LOOKUP(G933,MannschaftsNrListe,Mannschaften!B$4:B$53),""))</f>
        <v xml:space="preserve"> </v>
      </c>
      <c r="I933" s="48"/>
      <c r="J933" s="48"/>
      <c r="K933" s="48"/>
      <c r="L933" s="48"/>
      <c r="M933" s="48"/>
      <c r="N933" s="48"/>
      <c r="O933" s="48"/>
      <c r="P933" s="48"/>
      <c r="Q933" s="48"/>
      <c r="R933" s="48"/>
      <c r="S933" s="48"/>
      <c r="T933" s="48"/>
      <c r="U933" s="48"/>
      <c r="V933" s="48"/>
      <c r="W933" s="48"/>
      <c r="X933" s="48"/>
      <c r="Y933" s="48"/>
      <c r="Z933" s="48"/>
      <c r="AA933" s="49"/>
      <c r="AB933" s="142">
        <f t="shared" si="29"/>
        <v>0</v>
      </c>
      <c r="AC933" s="142">
        <f>IF(NOT(ISBLANK(F933)),LOOKUP(F933,EWKNrListe,Übersicht!D$11:D$26),0)</f>
        <v>0</v>
      </c>
      <c r="AD933" s="142">
        <f>IF(AND(NOT(ISBLANK(G933)),ISNUMBER(H933)),LOOKUP(H933,WKNrListe,Übersicht!I$11:I$26),)</f>
        <v>0</v>
      </c>
      <c r="AE933" s="216" t="str">
        <f t="shared" si="28"/>
        <v/>
      </c>
      <c r="AF933" s="206" t="str">
        <f>IF(OR(ISBLANK(F933),
AND(
ISBLANK(E933),
NOT(ISNUMBER(E933))
)),
"",
IF(
E933&lt;=Schwierigkeitsstufen!J$3,
Schwierigkeitsstufen!K$3,
Schwierigkeitsstufen!K$2
))</f>
        <v/>
      </c>
    </row>
    <row r="934" spans="1:32" s="50" customFormat="1" ht="15" x14ac:dyDescent="0.2">
      <c r="A934" s="46"/>
      <c r="B934" s="46"/>
      <c r="C934" s="48"/>
      <c r="D934" s="48"/>
      <c r="E934" s="47"/>
      <c r="F934" s="48"/>
      <c r="G934" s="48"/>
      <c r="H934" s="170" t="str">
        <f>IF(ISBLANK(G934)," ",IF(LOOKUP(G934,MannschaftsNrListe,Mannschaften!B$4:B$53)&lt;&gt;0,LOOKUP(G934,MannschaftsNrListe,Mannschaften!B$4:B$53),""))</f>
        <v xml:space="preserve"> </v>
      </c>
      <c r="I934" s="48"/>
      <c r="J934" s="48"/>
      <c r="K934" s="48"/>
      <c r="L934" s="48"/>
      <c r="M934" s="48"/>
      <c r="N934" s="48"/>
      <c r="O934" s="48"/>
      <c r="P934" s="48"/>
      <c r="Q934" s="48"/>
      <c r="R934" s="48"/>
      <c r="S934" s="48"/>
      <c r="T934" s="48"/>
      <c r="U934" s="48"/>
      <c r="V934" s="48"/>
      <c r="W934" s="48"/>
      <c r="X934" s="48"/>
      <c r="Y934" s="48"/>
      <c r="Z934" s="48"/>
      <c r="AA934" s="49"/>
      <c r="AB934" s="142">
        <f t="shared" si="29"/>
        <v>0</v>
      </c>
      <c r="AC934" s="142">
        <f>IF(NOT(ISBLANK(F934)),LOOKUP(F934,EWKNrListe,Übersicht!D$11:D$26),0)</f>
        <v>0</v>
      </c>
      <c r="AD934" s="142">
        <f>IF(AND(NOT(ISBLANK(G934)),ISNUMBER(H934)),LOOKUP(H934,WKNrListe,Übersicht!I$11:I$26),)</f>
        <v>0</v>
      </c>
      <c r="AE934" s="216" t="str">
        <f t="shared" si="28"/>
        <v/>
      </c>
      <c r="AF934" s="206" t="str">
        <f>IF(OR(ISBLANK(F934),
AND(
ISBLANK(E934),
NOT(ISNUMBER(E934))
)),
"",
IF(
E934&lt;=Schwierigkeitsstufen!J$3,
Schwierigkeitsstufen!K$3,
Schwierigkeitsstufen!K$2
))</f>
        <v/>
      </c>
    </row>
    <row r="935" spans="1:32" s="50" customFormat="1" ht="15" x14ac:dyDescent="0.2">
      <c r="A935" s="46"/>
      <c r="B935" s="46"/>
      <c r="C935" s="48"/>
      <c r="D935" s="48"/>
      <c r="E935" s="47"/>
      <c r="F935" s="48"/>
      <c r="G935" s="48"/>
      <c r="H935" s="170" t="str">
        <f>IF(ISBLANK(G935)," ",IF(LOOKUP(G935,MannschaftsNrListe,Mannschaften!B$4:B$53)&lt;&gt;0,LOOKUP(G935,MannschaftsNrListe,Mannschaften!B$4:B$53),""))</f>
        <v xml:space="preserve"> </v>
      </c>
      <c r="I935" s="48"/>
      <c r="J935" s="48"/>
      <c r="K935" s="48"/>
      <c r="L935" s="48"/>
      <c r="M935" s="48"/>
      <c r="N935" s="48"/>
      <c r="O935" s="48"/>
      <c r="P935" s="48"/>
      <c r="Q935" s="48"/>
      <c r="R935" s="48"/>
      <c r="S935" s="48"/>
      <c r="T935" s="48"/>
      <c r="U935" s="48"/>
      <c r="V935" s="48"/>
      <c r="W935" s="48"/>
      <c r="X935" s="48"/>
      <c r="Y935" s="48"/>
      <c r="Z935" s="48"/>
      <c r="AA935" s="49"/>
      <c r="AB935" s="142">
        <f t="shared" si="29"/>
        <v>0</v>
      </c>
      <c r="AC935" s="142">
        <f>IF(NOT(ISBLANK(F935)),LOOKUP(F935,EWKNrListe,Übersicht!D$11:D$26),0)</f>
        <v>0</v>
      </c>
      <c r="AD935" s="142">
        <f>IF(AND(NOT(ISBLANK(G935)),ISNUMBER(H935)),LOOKUP(H935,WKNrListe,Übersicht!I$11:I$26),)</f>
        <v>0</v>
      </c>
      <c r="AE935" s="216" t="str">
        <f t="shared" si="28"/>
        <v/>
      </c>
      <c r="AF935" s="206" t="str">
        <f>IF(OR(ISBLANK(F935),
AND(
ISBLANK(E935),
NOT(ISNUMBER(E935))
)),
"",
IF(
E935&lt;=Schwierigkeitsstufen!J$3,
Schwierigkeitsstufen!K$3,
Schwierigkeitsstufen!K$2
))</f>
        <v/>
      </c>
    </row>
    <row r="936" spans="1:32" s="50" customFormat="1" ht="15" x14ac:dyDescent="0.2">
      <c r="A936" s="46"/>
      <c r="B936" s="46"/>
      <c r="C936" s="48"/>
      <c r="D936" s="48"/>
      <c r="E936" s="47"/>
      <c r="F936" s="48"/>
      <c r="G936" s="48"/>
      <c r="H936" s="170" t="str">
        <f>IF(ISBLANK(G936)," ",IF(LOOKUP(G936,MannschaftsNrListe,Mannschaften!B$4:B$53)&lt;&gt;0,LOOKUP(G936,MannschaftsNrListe,Mannschaften!B$4:B$53),""))</f>
        <v xml:space="preserve"> </v>
      </c>
      <c r="I936" s="48"/>
      <c r="J936" s="48"/>
      <c r="K936" s="48"/>
      <c r="L936" s="48"/>
      <c r="M936" s="48"/>
      <c r="N936" s="48"/>
      <c r="O936" s="48"/>
      <c r="P936" s="48"/>
      <c r="Q936" s="48"/>
      <c r="R936" s="48"/>
      <c r="S936" s="48"/>
      <c r="T936" s="48"/>
      <c r="U936" s="48"/>
      <c r="V936" s="48"/>
      <c r="W936" s="48"/>
      <c r="X936" s="48"/>
      <c r="Y936" s="48"/>
      <c r="Z936" s="48"/>
      <c r="AA936" s="49"/>
      <c r="AB936" s="142">
        <f t="shared" si="29"/>
        <v>0</v>
      </c>
      <c r="AC936" s="142">
        <f>IF(NOT(ISBLANK(F936)),LOOKUP(F936,EWKNrListe,Übersicht!D$11:D$26),0)</f>
        <v>0</v>
      </c>
      <c r="AD936" s="142">
        <f>IF(AND(NOT(ISBLANK(G936)),ISNUMBER(H936)),LOOKUP(H936,WKNrListe,Übersicht!I$11:I$26),)</f>
        <v>0</v>
      </c>
      <c r="AE936" s="216" t="str">
        <f t="shared" si="28"/>
        <v/>
      </c>
      <c r="AF936" s="206" t="str">
        <f>IF(OR(ISBLANK(F936),
AND(
ISBLANK(E936),
NOT(ISNUMBER(E936))
)),
"",
IF(
E936&lt;=Schwierigkeitsstufen!J$3,
Schwierigkeitsstufen!K$3,
Schwierigkeitsstufen!K$2
))</f>
        <v/>
      </c>
    </row>
    <row r="937" spans="1:32" s="50" customFormat="1" ht="15" x14ac:dyDescent="0.2">
      <c r="A937" s="46"/>
      <c r="B937" s="46"/>
      <c r="C937" s="48"/>
      <c r="D937" s="48"/>
      <c r="E937" s="47"/>
      <c r="F937" s="48"/>
      <c r="G937" s="48"/>
      <c r="H937" s="170" t="str">
        <f>IF(ISBLANK(G937)," ",IF(LOOKUP(G937,MannschaftsNrListe,Mannschaften!B$4:B$53)&lt;&gt;0,LOOKUP(G937,MannschaftsNrListe,Mannschaften!B$4:B$53),""))</f>
        <v xml:space="preserve"> </v>
      </c>
      <c r="I937" s="48"/>
      <c r="J937" s="48"/>
      <c r="K937" s="48"/>
      <c r="L937" s="48"/>
      <c r="M937" s="48"/>
      <c r="N937" s="48"/>
      <c r="O937" s="48"/>
      <c r="P937" s="48"/>
      <c r="Q937" s="48"/>
      <c r="R937" s="48"/>
      <c r="S937" s="48"/>
      <c r="T937" s="48"/>
      <c r="U937" s="48"/>
      <c r="V937" s="48"/>
      <c r="W937" s="48"/>
      <c r="X937" s="48"/>
      <c r="Y937" s="48"/>
      <c r="Z937" s="48"/>
      <c r="AA937" s="49"/>
      <c r="AB937" s="142">
        <f t="shared" si="29"/>
        <v>0</v>
      </c>
      <c r="AC937" s="142">
        <f>IF(NOT(ISBLANK(F937)),LOOKUP(F937,EWKNrListe,Übersicht!D$11:D$26),0)</f>
        <v>0</v>
      </c>
      <c r="AD937" s="142">
        <f>IF(AND(NOT(ISBLANK(G937)),ISNUMBER(H937)),LOOKUP(H937,WKNrListe,Übersicht!I$11:I$26),)</f>
        <v>0</v>
      </c>
      <c r="AE937" s="216" t="str">
        <f t="shared" si="28"/>
        <v/>
      </c>
      <c r="AF937" s="206" t="str">
        <f>IF(OR(ISBLANK(F937),
AND(
ISBLANK(E937),
NOT(ISNUMBER(E937))
)),
"",
IF(
E937&lt;=Schwierigkeitsstufen!J$3,
Schwierigkeitsstufen!K$3,
Schwierigkeitsstufen!K$2
))</f>
        <v/>
      </c>
    </row>
    <row r="938" spans="1:32" s="50" customFormat="1" ht="15" x14ac:dyDescent="0.2">
      <c r="A938" s="46"/>
      <c r="B938" s="46"/>
      <c r="C938" s="48"/>
      <c r="D938" s="48"/>
      <c r="E938" s="47"/>
      <c r="F938" s="48"/>
      <c r="G938" s="48"/>
      <c r="H938" s="170" t="str">
        <f>IF(ISBLANK(G938)," ",IF(LOOKUP(G938,MannschaftsNrListe,Mannschaften!B$4:B$53)&lt;&gt;0,LOOKUP(G938,MannschaftsNrListe,Mannschaften!B$4:B$53),""))</f>
        <v xml:space="preserve"> </v>
      </c>
      <c r="I938" s="48"/>
      <c r="J938" s="48"/>
      <c r="K938" s="48"/>
      <c r="L938" s="48"/>
      <c r="M938" s="48"/>
      <c r="N938" s="48"/>
      <c r="O938" s="48"/>
      <c r="P938" s="48"/>
      <c r="Q938" s="48"/>
      <c r="R938" s="48"/>
      <c r="S938" s="48"/>
      <c r="T938" s="48"/>
      <c r="U938" s="48"/>
      <c r="V938" s="48"/>
      <c r="W938" s="48"/>
      <c r="X938" s="48"/>
      <c r="Y938" s="48"/>
      <c r="Z938" s="48"/>
      <c r="AA938" s="49"/>
      <c r="AB938" s="142">
        <f t="shared" si="29"/>
        <v>0</v>
      </c>
      <c r="AC938" s="142">
        <f>IF(NOT(ISBLANK(F938)),LOOKUP(F938,EWKNrListe,Übersicht!D$11:D$26),0)</f>
        <v>0</v>
      </c>
      <c r="AD938" s="142">
        <f>IF(AND(NOT(ISBLANK(G938)),ISNUMBER(H938)),LOOKUP(H938,WKNrListe,Übersicht!I$11:I$26),)</f>
        <v>0</v>
      </c>
      <c r="AE938" s="216" t="str">
        <f t="shared" si="28"/>
        <v/>
      </c>
      <c r="AF938" s="206" t="str">
        <f>IF(OR(ISBLANK(F938),
AND(
ISBLANK(E938),
NOT(ISNUMBER(E938))
)),
"",
IF(
E938&lt;=Schwierigkeitsstufen!J$3,
Schwierigkeitsstufen!K$3,
Schwierigkeitsstufen!K$2
))</f>
        <v/>
      </c>
    </row>
    <row r="939" spans="1:32" s="50" customFormat="1" ht="15" x14ac:dyDescent="0.2">
      <c r="A939" s="46"/>
      <c r="B939" s="46"/>
      <c r="C939" s="48"/>
      <c r="D939" s="48"/>
      <c r="E939" s="47"/>
      <c r="F939" s="48"/>
      <c r="G939" s="48"/>
      <c r="H939" s="170" t="str">
        <f>IF(ISBLANK(G939)," ",IF(LOOKUP(G939,MannschaftsNrListe,Mannschaften!B$4:B$53)&lt;&gt;0,LOOKUP(G939,MannschaftsNrListe,Mannschaften!B$4:B$53),""))</f>
        <v xml:space="preserve"> </v>
      </c>
      <c r="I939" s="48"/>
      <c r="J939" s="48"/>
      <c r="K939" s="48"/>
      <c r="L939" s="48"/>
      <c r="M939" s="48"/>
      <c r="N939" s="48"/>
      <c r="O939" s="48"/>
      <c r="P939" s="48"/>
      <c r="Q939" s="48"/>
      <c r="R939" s="48"/>
      <c r="S939" s="48"/>
      <c r="T939" s="48"/>
      <c r="U939" s="48"/>
      <c r="V939" s="48"/>
      <c r="W939" s="48"/>
      <c r="X939" s="48"/>
      <c r="Y939" s="48"/>
      <c r="Z939" s="48"/>
      <c r="AA939" s="49"/>
      <c r="AB939" s="142">
        <f t="shared" si="29"/>
        <v>0</v>
      </c>
      <c r="AC939" s="142">
        <f>IF(NOT(ISBLANK(F939)),LOOKUP(F939,EWKNrListe,Übersicht!D$11:D$26),0)</f>
        <v>0</v>
      </c>
      <c r="AD939" s="142">
        <f>IF(AND(NOT(ISBLANK(G939)),ISNUMBER(H939)),LOOKUP(H939,WKNrListe,Übersicht!I$11:I$26),)</f>
        <v>0</v>
      </c>
      <c r="AE939" s="216" t="str">
        <f t="shared" si="28"/>
        <v/>
      </c>
      <c r="AF939" s="206" t="str">
        <f>IF(OR(ISBLANK(F939),
AND(
ISBLANK(E939),
NOT(ISNUMBER(E939))
)),
"",
IF(
E939&lt;=Schwierigkeitsstufen!J$3,
Schwierigkeitsstufen!K$3,
Schwierigkeitsstufen!K$2
))</f>
        <v/>
      </c>
    </row>
    <row r="940" spans="1:32" s="50" customFormat="1" ht="15" x14ac:dyDescent="0.2">
      <c r="A940" s="46"/>
      <c r="B940" s="46"/>
      <c r="C940" s="48"/>
      <c r="D940" s="48"/>
      <c r="E940" s="47"/>
      <c r="F940" s="48"/>
      <c r="G940" s="48"/>
      <c r="H940" s="170" t="str">
        <f>IF(ISBLANK(G940)," ",IF(LOOKUP(G940,MannschaftsNrListe,Mannschaften!B$4:B$53)&lt;&gt;0,LOOKUP(G940,MannschaftsNrListe,Mannschaften!B$4:B$53),""))</f>
        <v xml:space="preserve"> </v>
      </c>
      <c r="I940" s="48"/>
      <c r="J940" s="48"/>
      <c r="K940" s="48"/>
      <c r="L940" s="48"/>
      <c r="M940" s="48"/>
      <c r="N940" s="48"/>
      <c r="O940" s="48"/>
      <c r="P940" s="48"/>
      <c r="Q940" s="48"/>
      <c r="R940" s="48"/>
      <c r="S940" s="48"/>
      <c r="T940" s="48"/>
      <c r="U940" s="48"/>
      <c r="V940" s="48"/>
      <c r="W940" s="48"/>
      <c r="X940" s="48"/>
      <c r="Y940" s="48"/>
      <c r="Z940" s="48"/>
      <c r="AA940" s="49"/>
      <c r="AB940" s="142">
        <f t="shared" si="29"/>
        <v>0</v>
      </c>
      <c r="AC940" s="142">
        <f>IF(NOT(ISBLANK(F940)),LOOKUP(F940,EWKNrListe,Übersicht!D$11:D$26),0)</f>
        <v>0</v>
      </c>
      <c r="AD940" s="142">
        <f>IF(AND(NOT(ISBLANK(G940)),ISNUMBER(H940)),LOOKUP(H940,WKNrListe,Übersicht!I$11:I$26),)</f>
        <v>0</v>
      </c>
      <c r="AE940" s="216" t="str">
        <f t="shared" si="28"/>
        <v/>
      </c>
      <c r="AF940" s="206" t="str">
        <f>IF(OR(ISBLANK(F940),
AND(
ISBLANK(E940),
NOT(ISNUMBER(E940))
)),
"",
IF(
E940&lt;=Schwierigkeitsstufen!J$3,
Schwierigkeitsstufen!K$3,
Schwierigkeitsstufen!K$2
))</f>
        <v/>
      </c>
    </row>
    <row r="941" spans="1:32" s="50" customFormat="1" ht="15" x14ac:dyDescent="0.2">
      <c r="A941" s="46"/>
      <c r="B941" s="46"/>
      <c r="C941" s="48"/>
      <c r="D941" s="48"/>
      <c r="E941" s="47"/>
      <c r="F941" s="48"/>
      <c r="G941" s="48"/>
      <c r="H941" s="170" t="str">
        <f>IF(ISBLANK(G941)," ",IF(LOOKUP(G941,MannschaftsNrListe,Mannschaften!B$4:B$53)&lt;&gt;0,LOOKUP(G941,MannschaftsNrListe,Mannschaften!B$4:B$53),""))</f>
        <v xml:space="preserve"> </v>
      </c>
      <c r="I941" s="48"/>
      <c r="J941" s="48"/>
      <c r="K941" s="48"/>
      <c r="L941" s="48"/>
      <c r="M941" s="48"/>
      <c r="N941" s="48"/>
      <c r="O941" s="48"/>
      <c r="P941" s="48"/>
      <c r="Q941" s="48"/>
      <c r="R941" s="48"/>
      <c r="S941" s="48"/>
      <c r="T941" s="48"/>
      <c r="U941" s="48"/>
      <c r="V941" s="48"/>
      <c r="W941" s="48"/>
      <c r="X941" s="48"/>
      <c r="Y941" s="48"/>
      <c r="Z941" s="48"/>
      <c r="AA941" s="49"/>
      <c r="AB941" s="142">
        <f t="shared" si="29"/>
        <v>0</v>
      </c>
      <c r="AC941" s="142">
        <f>IF(NOT(ISBLANK(F941)),LOOKUP(F941,EWKNrListe,Übersicht!D$11:D$26),0)</f>
        <v>0</v>
      </c>
      <c r="AD941" s="142">
        <f>IF(AND(NOT(ISBLANK(G941)),ISNUMBER(H941)),LOOKUP(H941,WKNrListe,Übersicht!I$11:I$26),)</f>
        <v>0</v>
      </c>
      <c r="AE941" s="216" t="str">
        <f t="shared" si="28"/>
        <v/>
      </c>
      <c r="AF941" s="206" t="str">
        <f>IF(OR(ISBLANK(F941),
AND(
ISBLANK(E941),
NOT(ISNUMBER(E941))
)),
"",
IF(
E941&lt;=Schwierigkeitsstufen!J$3,
Schwierigkeitsstufen!K$3,
Schwierigkeitsstufen!K$2
))</f>
        <v/>
      </c>
    </row>
    <row r="942" spans="1:32" s="50" customFormat="1" ht="15" x14ac:dyDescent="0.2">
      <c r="A942" s="46"/>
      <c r="B942" s="46"/>
      <c r="C942" s="48"/>
      <c r="D942" s="48"/>
      <c r="E942" s="47"/>
      <c r="F942" s="48"/>
      <c r="G942" s="48"/>
      <c r="H942" s="170" t="str">
        <f>IF(ISBLANK(G942)," ",IF(LOOKUP(G942,MannschaftsNrListe,Mannschaften!B$4:B$53)&lt;&gt;0,LOOKUP(G942,MannschaftsNrListe,Mannschaften!B$4:B$53),""))</f>
        <v xml:space="preserve"> </v>
      </c>
      <c r="I942" s="48"/>
      <c r="J942" s="48"/>
      <c r="K942" s="48"/>
      <c r="L942" s="48"/>
      <c r="M942" s="48"/>
      <c r="N942" s="48"/>
      <c r="O942" s="48"/>
      <c r="P942" s="48"/>
      <c r="Q942" s="48"/>
      <c r="R942" s="48"/>
      <c r="S942" s="48"/>
      <c r="T942" s="48"/>
      <c r="U942" s="48"/>
      <c r="V942" s="48"/>
      <c r="W942" s="48"/>
      <c r="X942" s="48"/>
      <c r="Y942" s="48"/>
      <c r="Z942" s="48"/>
      <c r="AA942" s="49"/>
      <c r="AB942" s="142">
        <f t="shared" si="29"/>
        <v>0</v>
      </c>
      <c r="AC942" s="142">
        <f>IF(NOT(ISBLANK(F942)),LOOKUP(F942,EWKNrListe,Übersicht!D$11:D$26),0)</f>
        <v>0</v>
      </c>
      <c r="AD942" s="142">
        <f>IF(AND(NOT(ISBLANK(G942)),ISNUMBER(H942)),LOOKUP(H942,WKNrListe,Übersicht!I$11:I$26),)</f>
        <v>0</v>
      </c>
      <c r="AE942" s="216" t="str">
        <f t="shared" si="28"/>
        <v/>
      </c>
      <c r="AF942" s="206" t="str">
        <f>IF(OR(ISBLANK(F942),
AND(
ISBLANK(E942),
NOT(ISNUMBER(E942))
)),
"",
IF(
E942&lt;=Schwierigkeitsstufen!J$3,
Schwierigkeitsstufen!K$3,
Schwierigkeitsstufen!K$2
))</f>
        <v/>
      </c>
    </row>
    <row r="943" spans="1:32" s="50" customFormat="1" ht="15" x14ac:dyDescent="0.2">
      <c r="A943" s="46"/>
      <c r="B943" s="46"/>
      <c r="C943" s="48"/>
      <c r="D943" s="48"/>
      <c r="E943" s="47"/>
      <c r="F943" s="48"/>
      <c r="G943" s="48"/>
      <c r="H943" s="170" t="str">
        <f>IF(ISBLANK(G943)," ",IF(LOOKUP(G943,MannschaftsNrListe,Mannschaften!B$4:B$53)&lt;&gt;0,LOOKUP(G943,MannschaftsNrListe,Mannschaften!B$4:B$53),""))</f>
        <v xml:space="preserve"> </v>
      </c>
      <c r="I943" s="48"/>
      <c r="J943" s="48"/>
      <c r="K943" s="48"/>
      <c r="L943" s="48"/>
      <c r="M943" s="48"/>
      <c r="N943" s="48"/>
      <c r="O943" s="48"/>
      <c r="P943" s="48"/>
      <c r="Q943" s="48"/>
      <c r="R943" s="48"/>
      <c r="S943" s="48"/>
      <c r="T943" s="48"/>
      <c r="U943" s="48"/>
      <c r="V943" s="48"/>
      <c r="W943" s="48"/>
      <c r="X943" s="48"/>
      <c r="Y943" s="48"/>
      <c r="Z943" s="48"/>
      <c r="AA943" s="49"/>
      <c r="AB943" s="142">
        <f t="shared" si="29"/>
        <v>0</v>
      </c>
      <c r="AC943" s="142">
        <f>IF(NOT(ISBLANK(F943)),LOOKUP(F943,EWKNrListe,Übersicht!D$11:D$26),0)</f>
        <v>0</v>
      </c>
      <c r="AD943" s="142">
        <f>IF(AND(NOT(ISBLANK(G943)),ISNUMBER(H943)),LOOKUP(H943,WKNrListe,Übersicht!I$11:I$26),)</f>
        <v>0</v>
      </c>
      <c r="AE943" s="216" t="str">
        <f t="shared" si="28"/>
        <v/>
      </c>
      <c r="AF943" s="206" t="str">
        <f>IF(OR(ISBLANK(F943),
AND(
ISBLANK(E943),
NOT(ISNUMBER(E943))
)),
"",
IF(
E943&lt;=Schwierigkeitsstufen!J$3,
Schwierigkeitsstufen!K$3,
Schwierigkeitsstufen!K$2
))</f>
        <v/>
      </c>
    </row>
    <row r="944" spans="1:32" s="50" customFormat="1" ht="15" x14ac:dyDescent="0.2">
      <c r="A944" s="46"/>
      <c r="B944" s="46"/>
      <c r="C944" s="48"/>
      <c r="D944" s="48"/>
      <c r="E944" s="47"/>
      <c r="F944" s="48"/>
      <c r="G944" s="48"/>
      <c r="H944" s="170" t="str">
        <f>IF(ISBLANK(G944)," ",IF(LOOKUP(G944,MannschaftsNrListe,Mannschaften!B$4:B$53)&lt;&gt;0,LOOKUP(G944,MannschaftsNrListe,Mannschaften!B$4:B$53),""))</f>
        <v xml:space="preserve"> </v>
      </c>
      <c r="I944" s="48"/>
      <c r="J944" s="48"/>
      <c r="K944" s="48"/>
      <c r="L944" s="48"/>
      <c r="M944" s="48"/>
      <c r="N944" s="48"/>
      <c r="O944" s="48"/>
      <c r="P944" s="48"/>
      <c r="Q944" s="48"/>
      <c r="R944" s="48"/>
      <c r="S944" s="48"/>
      <c r="T944" s="48"/>
      <c r="U944" s="48"/>
      <c r="V944" s="48"/>
      <c r="W944" s="48"/>
      <c r="X944" s="48"/>
      <c r="Y944" s="48"/>
      <c r="Z944" s="48"/>
      <c r="AA944" s="49"/>
      <c r="AB944" s="142">
        <f t="shared" si="29"/>
        <v>0</v>
      </c>
      <c r="AC944" s="142">
        <f>IF(NOT(ISBLANK(F944)),LOOKUP(F944,EWKNrListe,Übersicht!D$11:D$26),0)</f>
        <v>0</v>
      </c>
      <c r="AD944" s="142">
        <f>IF(AND(NOT(ISBLANK(G944)),ISNUMBER(H944)),LOOKUP(H944,WKNrListe,Übersicht!I$11:I$26),)</f>
        <v>0</v>
      </c>
      <c r="AE944" s="216" t="str">
        <f t="shared" si="28"/>
        <v/>
      </c>
      <c r="AF944" s="206" t="str">
        <f>IF(OR(ISBLANK(F944),
AND(
ISBLANK(E944),
NOT(ISNUMBER(E944))
)),
"",
IF(
E944&lt;=Schwierigkeitsstufen!J$3,
Schwierigkeitsstufen!K$3,
Schwierigkeitsstufen!K$2
))</f>
        <v/>
      </c>
    </row>
    <row r="945" spans="1:32" s="50" customFormat="1" ht="15" x14ac:dyDescent="0.2">
      <c r="A945" s="46"/>
      <c r="B945" s="46"/>
      <c r="C945" s="48"/>
      <c r="D945" s="48"/>
      <c r="E945" s="47"/>
      <c r="F945" s="48"/>
      <c r="G945" s="48"/>
      <c r="H945" s="170" t="str">
        <f>IF(ISBLANK(G945)," ",IF(LOOKUP(G945,MannschaftsNrListe,Mannschaften!B$4:B$53)&lt;&gt;0,LOOKUP(G945,MannschaftsNrListe,Mannschaften!B$4:B$53),""))</f>
        <v xml:space="preserve"> </v>
      </c>
      <c r="I945" s="48"/>
      <c r="J945" s="48"/>
      <c r="K945" s="48"/>
      <c r="L945" s="48"/>
      <c r="M945" s="48"/>
      <c r="N945" s="48"/>
      <c r="O945" s="48"/>
      <c r="P945" s="48"/>
      <c r="Q945" s="48"/>
      <c r="R945" s="48"/>
      <c r="S945" s="48"/>
      <c r="T945" s="48"/>
      <c r="U945" s="48"/>
      <c r="V945" s="48"/>
      <c r="W945" s="48"/>
      <c r="X945" s="48"/>
      <c r="Y945" s="48"/>
      <c r="Z945" s="48"/>
      <c r="AA945" s="49"/>
      <c r="AB945" s="142">
        <f t="shared" si="29"/>
        <v>0</v>
      </c>
      <c r="AC945" s="142">
        <f>IF(NOT(ISBLANK(F945)),LOOKUP(F945,EWKNrListe,Übersicht!D$11:D$26),0)</f>
        <v>0</v>
      </c>
      <c r="AD945" s="142">
        <f>IF(AND(NOT(ISBLANK(G945)),ISNUMBER(H945)),LOOKUP(H945,WKNrListe,Übersicht!I$11:I$26),)</f>
        <v>0</v>
      </c>
      <c r="AE945" s="216" t="str">
        <f t="shared" si="28"/>
        <v/>
      </c>
      <c r="AF945" s="206" t="str">
        <f>IF(OR(ISBLANK(F945),
AND(
ISBLANK(E945),
NOT(ISNUMBER(E945))
)),
"",
IF(
E945&lt;=Schwierigkeitsstufen!J$3,
Schwierigkeitsstufen!K$3,
Schwierigkeitsstufen!K$2
))</f>
        <v/>
      </c>
    </row>
    <row r="946" spans="1:32" s="50" customFormat="1" ht="15" x14ac:dyDescent="0.2">
      <c r="A946" s="46"/>
      <c r="B946" s="46"/>
      <c r="C946" s="48"/>
      <c r="D946" s="48"/>
      <c r="E946" s="47"/>
      <c r="F946" s="48"/>
      <c r="G946" s="48"/>
      <c r="H946" s="170" t="str">
        <f>IF(ISBLANK(G946)," ",IF(LOOKUP(G946,MannschaftsNrListe,Mannschaften!B$4:B$53)&lt;&gt;0,LOOKUP(G946,MannschaftsNrListe,Mannschaften!B$4:B$53),""))</f>
        <v xml:space="preserve"> </v>
      </c>
      <c r="I946" s="48"/>
      <c r="J946" s="48"/>
      <c r="K946" s="48"/>
      <c r="L946" s="48"/>
      <c r="M946" s="48"/>
      <c r="N946" s="48"/>
      <c r="O946" s="48"/>
      <c r="P946" s="48"/>
      <c r="Q946" s="48"/>
      <c r="R946" s="48"/>
      <c r="S946" s="48"/>
      <c r="T946" s="48"/>
      <c r="U946" s="48"/>
      <c r="V946" s="48"/>
      <c r="W946" s="48"/>
      <c r="X946" s="48"/>
      <c r="Y946" s="48"/>
      <c r="Z946" s="48"/>
      <c r="AA946" s="49"/>
      <c r="AB946" s="142">
        <f t="shared" si="29"/>
        <v>0</v>
      </c>
      <c r="AC946" s="142">
        <f>IF(NOT(ISBLANK(F946)),LOOKUP(F946,EWKNrListe,Übersicht!D$11:D$26),0)</f>
        <v>0</v>
      </c>
      <c r="AD946" s="142">
        <f>IF(AND(NOT(ISBLANK(G946)),ISNUMBER(H946)),LOOKUP(H946,WKNrListe,Übersicht!I$11:I$26),)</f>
        <v>0</v>
      </c>
      <c r="AE946" s="216" t="str">
        <f t="shared" si="28"/>
        <v/>
      </c>
      <c r="AF946" s="206" t="str">
        <f>IF(OR(ISBLANK(F946),
AND(
ISBLANK(E946),
NOT(ISNUMBER(E946))
)),
"",
IF(
E946&lt;=Schwierigkeitsstufen!J$3,
Schwierigkeitsstufen!K$3,
Schwierigkeitsstufen!K$2
))</f>
        <v/>
      </c>
    </row>
    <row r="947" spans="1:32" s="50" customFormat="1" ht="15" x14ac:dyDescent="0.2">
      <c r="A947" s="46"/>
      <c r="B947" s="46"/>
      <c r="C947" s="48"/>
      <c r="D947" s="48"/>
      <c r="E947" s="47"/>
      <c r="F947" s="48"/>
      <c r="G947" s="48"/>
      <c r="H947" s="170" t="str">
        <f>IF(ISBLANK(G947)," ",IF(LOOKUP(G947,MannschaftsNrListe,Mannschaften!B$4:B$53)&lt;&gt;0,LOOKUP(G947,MannschaftsNrListe,Mannschaften!B$4:B$53),""))</f>
        <v xml:space="preserve"> </v>
      </c>
      <c r="I947" s="48"/>
      <c r="J947" s="48"/>
      <c r="K947" s="48"/>
      <c r="L947" s="48"/>
      <c r="M947" s="48"/>
      <c r="N947" s="48"/>
      <c r="O947" s="48"/>
      <c r="P947" s="48"/>
      <c r="Q947" s="48"/>
      <c r="R947" s="48"/>
      <c r="S947" s="48"/>
      <c r="T947" s="48"/>
      <c r="U947" s="48"/>
      <c r="V947" s="48"/>
      <c r="W947" s="48"/>
      <c r="X947" s="48"/>
      <c r="Y947" s="48"/>
      <c r="Z947" s="48"/>
      <c r="AA947" s="49"/>
      <c r="AB947" s="142">
        <f t="shared" si="29"/>
        <v>0</v>
      </c>
      <c r="AC947" s="142">
        <f>IF(NOT(ISBLANK(F947)),LOOKUP(F947,EWKNrListe,Übersicht!D$11:D$26),0)</f>
        <v>0</v>
      </c>
      <c r="AD947" s="142">
        <f>IF(AND(NOT(ISBLANK(G947)),ISNUMBER(H947)),LOOKUP(H947,WKNrListe,Übersicht!I$11:I$26),)</f>
        <v>0</v>
      </c>
      <c r="AE947" s="216" t="str">
        <f t="shared" si="28"/>
        <v/>
      </c>
      <c r="AF947" s="206" t="str">
        <f>IF(OR(ISBLANK(F947),
AND(
ISBLANK(E947),
NOT(ISNUMBER(E947))
)),
"",
IF(
E947&lt;=Schwierigkeitsstufen!J$3,
Schwierigkeitsstufen!K$3,
Schwierigkeitsstufen!K$2
))</f>
        <v/>
      </c>
    </row>
    <row r="948" spans="1:32" s="50" customFormat="1" ht="15" x14ac:dyDescent="0.2">
      <c r="A948" s="46"/>
      <c r="B948" s="46"/>
      <c r="C948" s="48"/>
      <c r="D948" s="48"/>
      <c r="E948" s="47"/>
      <c r="F948" s="48"/>
      <c r="G948" s="48"/>
      <c r="H948" s="170" t="str">
        <f>IF(ISBLANK(G948)," ",IF(LOOKUP(G948,MannschaftsNrListe,Mannschaften!B$4:B$53)&lt;&gt;0,LOOKUP(G948,MannschaftsNrListe,Mannschaften!B$4:B$53),""))</f>
        <v xml:space="preserve"> </v>
      </c>
      <c r="I948" s="48"/>
      <c r="J948" s="48"/>
      <c r="K948" s="48"/>
      <c r="L948" s="48"/>
      <c r="M948" s="48"/>
      <c r="N948" s="48"/>
      <c r="O948" s="48"/>
      <c r="P948" s="48"/>
      <c r="Q948" s="48"/>
      <c r="R948" s="48"/>
      <c r="S948" s="48"/>
      <c r="T948" s="48"/>
      <c r="U948" s="48"/>
      <c r="V948" s="48"/>
      <c r="W948" s="48"/>
      <c r="X948" s="48"/>
      <c r="Y948" s="48"/>
      <c r="Z948" s="48"/>
      <c r="AA948" s="49"/>
      <c r="AB948" s="142">
        <f t="shared" si="29"/>
        <v>0</v>
      </c>
      <c r="AC948" s="142">
        <f>IF(NOT(ISBLANK(F948)),LOOKUP(F948,EWKNrListe,Übersicht!D$11:D$26),0)</f>
        <v>0</v>
      </c>
      <c r="AD948" s="142">
        <f>IF(AND(NOT(ISBLANK(G948)),ISNUMBER(H948)),LOOKUP(H948,WKNrListe,Übersicht!I$11:I$26),)</f>
        <v>0</v>
      </c>
      <c r="AE948" s="216" t="str">
        <f t="shared" si="28"/>
        <v/>
      </c>
      <c r="AF948" s="206" t="str">
        <f>IF(OR(ISBLANK(F948),
AND(
ISBLANK(E948),
NOT(ISNUMBER(E948))
)),
"",
IF(
E948&lt;=Schwierigkeitsstufen!J$3,
Schwierigkeitsstufen!K$3,
Schwierigkeitsstufen!K$2
))</f>
        <v/>
      </c>
    </row>
    <row r="949" spans="1:32" s="50" customFormat="1" ht="15" x14ac:dyDescent="0.2">
      <c r="A949" s="46"/>
      <c r="B949" s="46"/>
      <c r="C949" s="48"/>
      <c r="D949" s="48"/>
      <c r="E949" s="47"/>
      <c r="F949" s="48"/>
      <c r="G949" s="48"/>
      <c r="H949" s="170" t="str">
        <f>IF(ISBLANK(G949)," ",IF(LOOKUP(G949,MannschaftsNrListe,Mannschaften!B$4:B$53)&lt;&gt;0,LOOKUP(G949,MannschaftsNrListe,Mannschaften!B$4:B$53),""))</f>
        <v xml:space="preserve"> </v>
      </c>
      <c r="I949" s="48"/>
      <c r="J949" s="48"/>
      <c r="K949" s="48"/>
      <c r="L949" s="48"/>
      <c r="M949" s="48"/>
      <c r="N949" s="48"/>
      <c r="O949" s="48"/>
      <c r="P949" s="48"/>
      <c r="Q949" s="48"/>
      <c r="R949" s="48"/>
      <c r="S949" s="48"/>
      <c r="T949" s="48"/>
      <c r="U949" s="48"/>
      <c r="V949" s="48"/>
      <c r="W949" s="48"/>
      <c r="X949" s="48"/>
      <c r="Y949" s="48"/>
      <c r="Z949" s="48"/>
      <c r="AA949" s="49"/>
      <c r="AB949" s="142">
        <f t="shared" si="29"/>
        <v>0</v>
      </c>
      <c r="AC949" s="142">
        <f>IF(NOT(ISBLANK(F949)),LOOKUP(F949,EWKNrListe,Übersicht!D$11:D$26),0)</f>
        <v>0</v>
      </c>
      <c r="AD949" s="142">
        <f>IF(AND(NOT(ISBLANK(G949)),ISNUMBER(H949)),LOOKUP(H949,WKNrListe,Übersicht!I$11:I$26),)</f>
        <v>0</v>
      </c>
      <c r="AE949" s="216" t="str">
        <f t="shared" si="28"/>
        <v/>
      </c>
      <c r="AF949" s="206" t="str">
        <f>IF(OR(ISBLANK(F949),
AND(
ISBLANK(E949),
NOT(ISNUMBER(E949))
)),
"",
IF(
E949&lt;=Schwierigkeitsstufen!J$3,
Schwierigkeitsstufen!K$3,
Schwierigkeitsstufen!K$2
))</f>
        <v/>
      </c>
    </row>
    <row r="950" spans="1:32" s="50" customFormat="1" ht="15" x14ac:dyDescent="0.2">
      <c r="A950" s="46"/>
      <c r="B950" s="46"/>
      <c r="C950" s="48"/>
      <c r="D950" s="48"/>
      <c r="E950" s="47"/>
      <c r="F950" s="48"/>
      <c r="G950" s="48"/>
      <c r="H950" s="170" t="str">
        <f>IF(ISBLANK(G950)," ",IF(LOOKUP(G950,MannschaftsNrListe,Mannschaften!B$4:B$53)&lt;&gt;0,LOOKUP(G950,MannschaftsNrListe,Mannschaften!B$4:B$53),""))</f>
        <v xml:space="preserve"> </v>
      </c>
      <c r="I950" s="48"/>
      <c r="J950" s="48"/>
      <c r="K950" s="48"/>
      <c r="L950" s="48"/>
      <c r="M950" s="48"/>
      <c r="N950" s="48"/>
      <c r="O950" s="48"/>
      <c r="P950" s="48"/>
      <c r="Q950" s="48"/>
      <c r="R950" s="48"/>
      <c r="S950" s="48"/>
      <c r="T950" s="48"/>
      <c r="U950" s="48"/>
      <c r="V950" s="48"/>
      <c r="W950" s="48"/>
      <c r="X950" s="48"/>
      <c r="Y950" s="48"/>
      <c r="Z950" s="48"/>
      <c r="AA950" s="49"/>
      <c r="AB950" s="142">
        <f t="shared" si="29"/>
        <v>0</v>
      </c>
      <c r="AC950" s="142">
        <f>IF(NOT(ISBLANK(F950)),LOOKUP(F950,EWKNrListe,Übersicht!D$11:D$26),0)</f>
        <v>0</v>
      </c>
      <c r="AD950" s="142">
        <f>IF(AND(NOT(ISBLANK(G950)),ISNUMBER(H950)),LOOKUP(H950,WKNrListe,Übersicht!I$11:I$26),)</f>
        <v>0</v>
      </c>
      <c r="AE950" s="216" t="str">
        <f t="shared" si="28"/>
        <v/>
      </c>
      <c r="AF950" s="206" t="str">
        <f>IF(OR(ISBLANK(F950),
AND(
ISBLANK(E950),
NOT(ISNUMBER(E950))
)),
"",
IF(
E950&lt;=Schwierigkeitsstufen!J$3,
Schwierigkeitsstufen!K$3,
Schwierigkeitsstufen!K$2
))</f>
        <v/>
      </c>
    </row>
    <row r="951" spans="1:32" s="50" customFormat="1" ht="15" x14ac:dyDescent="0.2">
      <c r="A951" s="46"/>
      <c r="B951" s="46"/>
      <c r="C951" s="48"/>
      <c r="D951" s="48"/>
      <c r="E951" s="47"/>
      <c r="F951" s="48"/>
      <c r="G951" s="48"/>
      <c r="H951" s="170" t="str">
        <f>IF(ISBLANK(G951)," ",IF(LOOKUP(G951,MannschaftsNrListe,Mannschaften!B$4:B$53)&lt;&gt;0,LOOKUP(G951,MannschaftsNrListe,Mannschaften!B$4:B$53),""))</f>
        <v xml:space="preserve"> </v>
      </c>
      <c r="I951" s="48"/>
      <c r="J951" s="48"/>
      <c r="K951" s="48"/>
      <c r="L951" s="48"/>
      <c r="M951" s="48"/>
      <c r="N951" s="48"/>
      <c r="O951" s="48"/>
      <c r="P951" s="48"/>
      <c r="Q951" s="48"/>
      <c r="R951" s="48"/>
      <c r="S951" s="48"/>
      <c r="T951" s="48"/>
      <c r="U951" s="48"/>
      <c r="V951" s="48"/>
      <c r="W951" s="48"/>
      <c r="X951" s="48"/>
      <c r="Y951" s="48"/>
      <c r="Z951" s="48"/>
      <c r="AA951" s="49"/>
      <c r="AB951" s="142">
        <f t="shared" si="29"/>
        <v>0</v>
      </c>
      <c r="AC951" s="142">
        <f>IF(NOT(ISBLANK(F951)),LOOKUP(F951,EWKNrListe,Übersicht!D$11:D$26),0)</f>
        <v>0</v>
      </c>
      <c r="AD951" s="142">
        <f>IF(AND(NOT(ISBLANK(G951)),ISNUMBER(H951)),LOOKUP(H951,WKNrListe,Übersicht!I$11:I$26),)</f>
        <v>0</v>
      </c>
      <c r="AE951" s="216" t="str">
        <f t="shared" si="28"/>
        <v/>
      </c>
      <c r="AF951" s="206" t="str">
        <f>IF(OR(ISBLANK(F951),
AND(
ISBLANK(E951),
NOT(ISNUMBER(E951))
)),
"",
IF(
E951&lt;=Schwierigkeitsstufen!J$3,
Schwierigkeitsstufen!K$3,
Schwierigkeitsstufen!K$2
))</f>
        <v/>
      </c>
    </row>
    <row r="952" spans="1:32" s="50" customFormat="1" ht="15" x14ac:dyDescent="0.2">
      <c r="A952" s="46"/>
      <c r="B952" s="46"/>
      <c r="C952" s="48"/>
      <c r="D952" s="48"/>
      <c r="E952" s="47"/>
      <c r="F952" s="48"/>
      <c r="G952" s="48"/>
      <c r="H952" s="170" t="str">
        <f>IF(ISBLANK(G952)," ",IF(LOOKUP(G952,MannschaftsNrListe,Mannschaften!B$4:B$53)&lt;&gt;0,LOOKUP(G952,MannschaftsNrListe,Mannschaften!B$4:B$53),""))</f>
        <v xml:space="preserve"> </v>
      </c>
      <c r="I952" s="48"/>
      <c r="J952" s="48"/>
      <c r="K952" s="48"/>
      <c r="L952" s="48"/>
      <c r="M952" s="48"/>
      <c r="N952" s="48"/>
      <c r="O952" s="48"/>
      <c r="P952" s="48"/>
      <c r="Q952" s="48"/>
      <c r="R952" s="48"/>
      <c r="S952" s="48"/>
      <c r="T952" s="48"/>
      <c r="U952" s="48"/>
      <c r="V952" s="48"/>
      <c r="W952" s="48"/>
      <c r="X952" s="48"/>
      <c r="Y952" s="48"/>
      <c r="Z952" s="48"/>
      <c r="AA952" s="49"/>
      <c r="AB952" s="142">
        <f t="shared" si="29"/>
        <v>0</v>
      </c>
      <c r="AC952" s="142">
        <f>IF(NOT(ISBLANK(F952)),LOOKUP(F952,EWKNrListe,Übersicht!D$11:D$26),0)</f>
        <v>0</v>
      </c>
      <c r="AD952" s="142">
        <f>IF(AND(NOT(ISBLANK(G952)),ISNUMBER(H952)),LOOKUP(H952,WKNrListe,Übersicht!I$11:I$26),)</f>
        <v>0</v>
      </c>
      <c r="AE952" s="216" t="str">
        <f t="shared" si="28"/>
        <v/>
      </c>
      <c r="AF952" s="206" t="str">
        <f>IF(OR(ISBLANK(F952),
AND(
ISBLANK(E952),
NOT(ISNUMBER(E952))
)),
"",
IF(
E952&lt;=Schwierigkeitsstufen!J$3,
Schwierigkeitsstufen!K$3,
Schwierigkeitsstufen!K$2
))</f>
        <v/>
      </c>
    </row>
    <row r="953" spans="1:32" s="50" customFormat="1" ht="15" x14ac:dyDescent="0.2">
      <c r="A953" s="46"/>
      <c r="B953" s="46"/>
      <c r="C953" s="48"/>
      <c r="D953" s="48"/>
      <c r="E953" s="47"/>
      <c r="F953" s="48"/>
      <c r="G953" s="48"/>
      <c r="H953" s="170" t="str">
        <f>IF(ISBLANK(G953)," ",IF(LOOKUP(G953,MannschaftsNrListe,Mannschaften!B$4:B$53)&lt;&gt;0,LOOKUP(G953,MannschaftsNrListe,Mannschaften!B$4:B$53),""))</f>
        <v xml:space="preserve"> </v>
      </c>
      <c r="I953" s="48"/>
      <c r="J953" s="48"/>
      <c r="K953" s="48"/>
      <c r="L953" s="48"/>
      <c r="M953" s="48"/>
      <c r="N953" s="48"/>
      <c r="O953" s="48"/>
      <c r="P953" s="48"/>
      <c r="Q953" s="48"/>
      <c r="R953" s="48"/>
      <c r="S953" s="48"/>
      <c r="T953" s="48"/>
      <c r="U953" s="48"/>
      <c r="V953" s="48"/>
      <c r="W953" s="48"/>
      <c r="X953" s="48"/>
      <c r="Y953" s="48"/>
      <c r="Z953" s="48"/>
      <c r="AA953" s="49"/>
      <c r="AB953" s="142">
        <f t="shared" si="29"/>
        <v>0</v>
      </c>
      <c r="AC953" s="142">
        <f>IF(NOT(ISBLANK(F953)),LOOKUP(F953,EWKNrListe,Übersicht!D$11:D$26),0)</f>
        <v>0</v>
      </c>
      <c r="AD953" s="142">
        <f>IF(AND(NOT(ISBLANK(G953)),ISNUMBER(H953)),LOOKUP(H953,WKNrListe,Übersicht!I$11:I$26),)</f>
        <v>0</v>
      </c>
      <c r="AE953" s="216" t="str">
        <f t="shared" si="28"/>
        <v/>
      </c>
      <c r="AF953" s="206" t="str">
        <f>IF(OR(ISBLANK(F953),
AND(
ISBLANK(E953),
NOT(ISNUMBER(E953))
)),
"",
IF(
E953&lt;=Schwierigkeitsstufen!J$3,
Schwierigkeitsstufen!K$3,
Schwierigkeitsstufen!K$2
))</f>
        <v/>
      </c>
    </row>
    <row r="954" spans="1:32" s="50" customFormat="1" ht="15" x14ac:dyDescent="0.2">
      <c r="A954" s="46"/>
      <c r="B954" s="46"/>
      <c r="C954" s="48"/>
      <c r="D954" s="48"/>
      <c r="E954" s="47"/>
      <c r="F954" s="48"/>
      <c r="G954" s="48"/>
      <c r="H954" s="170" t="str">
        <f>IF(ISBLANK(G954)," ",IF(LOOKUP(G954,MannschaftsNrListe,Mannschaften!B$4:B$53)&lt;&gt;0,LOOKUP(G954,MannschaftsNrListe,Mannschaften!B$4:B$53),""))</f>
        <v xml:space="preserve"> </v>
      </c>
      <c r="I954" s="48"/>
      <c r="J954" s="48"/>
      <c r="K954" s="48"/>
      <c r="L954" s="48"/>
      <c r="M954" s="48"/>
      <c r="N954" s="48"/>
      <c r="O954" s="48"/>
      <c r="P954" s="48"/>
      <c r="Q954" s="48"/>
      <c r="R954" s="48"/>
      <c r="S954" s="48"/>
      <c r="T954" s="48"/>
      <c r="U954" s="48"/>
      <c r="V954" s="48"/>
      <c r="W954" s="48"/>
      <c r="X954" s="48"/>
      <c r="Y954" s="48"/>
      <c r="Z954" s="48"/>
      <c r="AA954" s="49"/>
      <c r="AB954" s="142">
        <f t="shared" si="29"/>
        <v>0</v>
      </c>
      <c r="AC954" s="142">
        <f>IF(NOT(ISBLANK(F954)),LOOKUP(F954,EWKNrListe,Übersicht!D$11:D$26),0)</f>
        <v>0</v>
      </c>
      <c r="AD954" s="142">
        <f>IF(AND(NOT(ISBLANK(G954)),ISNUMBER(H954)),LOOKUP(H954,WKNrListe,Übersicht!I$11:I$26),)</f>
        <v>0</v>
      </c>
      <c r="AE954" s="216" t="str">
        <f t="shared" si="28"/>
        <v/>
      </c>
      <c r="AF954" s="206" t="str">
        <f>IF(OR(ISBLANK(F954),
AND(
ISBLANK(E954),
NOT(ISNUMBER(E954))
)),
"",
IF(
E954&lt;=Schwierigkeitsstufen!J$3,
Schwierigkeitsstufen!K$3,
Schwierigkeitsstufen!K$2
))</f>
        <v/>
      </c>
    </row>
    <row r="955" spans="1:32" s="50" customFormat="1" ht="15" x14ac:dyDescent="0.2">
      <c r="A955" s="46"/>
      <c r="B955" s="46"/>
      <c r="C955" s="48"/>
      <c r="D955" s="48"/>
      <c r="E955" s="47"/>
      <c r="F955" s="48"/>
      <c r="G955" s="48"/>
      <c r="H955" s="170" t="str">
        <f>IF(ISBLANK(G955)," ",IF(LOOKUP(G955,MannschaftsNrListe,Mannschaften!B$4:B$53)&lt;&gt;0,LOOKUP(G955,MannschaftsNrListe,Mannschaften!B$4:B$53),""))</f>
        <v xml:space="preserve"> </v>
      </c>
      <c r="I955" s="48"/>
      <c r="J955" s="48"/>
      <c r="K955" s="48"/>
      <c r="L955" s="48"/>
      <c r="M955" s="48"/>
      <c r="N955" s="48"/>
      <c r="O955" s="48"/>
      <c r="P955" s="48"/>
      <c r="Q955" s="48"/>
      <c r="R955" s="48"/>
      <c r="S955" s="48"/>
      <c r="T955" s="48"/>
      <c r="U955" s="48"/>
      <c r="V955" s="48"/>
      <c r="W955" s="48"/>
      <c r="X955" s="48"/>
      <c r="Y955" s="48"/>
      <c r="Z955" s="48"/>
      <c r="AA955" s="49"/>
      <c r="AB955" s="142">
        <f t="shared" si="29"/>
        <v>0</v>
      </c>
      <c r="AC955" s="142">
        <f>IF(NOT(ISBLANK(F955)),LOOKUP(F955,EWKNrListe,Übersicht!D$11:D$26),0)</f>
        <v>0</v>
      </c>
      <c r="AD955" s="142">
        <f>IF(AND(NOT(ISBLANK(G955)),ISNUMBER(H955)),LOOKUP(H955,WKNrListe,Übersicht!I$11:I$26),)</f>
        <v>0</v>
      </c>
      <c r="AE955" s="216" t="str">
        <f t="shared" si="28"/>
        <v/>
      </c>
      <c r="AF955" s="206" t="str">
        <f>IF(OR(ISBLANK(F955),
AND(
ISBLANK(E955),
NOT(ISNUMBER(E955))
)),
"",
IF(
E955&lt;=Schwierigkeitsstufen!J$3,
Schwierigkeitsstufen!K$3,
Schwierigkeitsstufen!K$2
))</f>
        <v/>
      </c>
    </row>
    <row r="956" spans="1:32" s="50" customFormat="1" ht="15" x14ac:dyDescent="0.2">
      <c r="A956" s="46"/>
      <c r="B956" s="46"/>
      <c r="C956" s="48"/>
      <c r="D956" s="48"/>
      <c r="E956" s="47"/>
      <c r="F956" s="48"/>
      <c r="G956" s="48"/>
      <c r="H956" s="170" t="str">
        <f>IF(ISBLANK(G956)," ",IF(LOOKUP(G956,MannschaftsNrListe,Mannschaften!B$4:B$53)&lt;&gt;0,LOOKUP(G956,MannschaftsNrListe,Mannschaften!B$4:B$53),""))</f>
        <v xml:space="preserve"> </v>
      </c>
      <c r="I956" s="48"/>
      <c r="J956" s="48"/>
      <c r="K956" s="48"/>
      <c r="L956" s="48"/>
      <c r="M956" s="48"/>
      <c r="N956" s="48"/>
      <c r="O956" s="48"/>
      <c r="P956" s="48"/>
      <c r="Q956" s="48"/>
      <c r="R956" s="48"/>
      <c r="S956" s="48"/>
      <c r="T956" s="48"/>
      <c r="U956" s="48"/>
      <c r="V956" s="48"/>
      <c r="W956" s="48"/>
      <c r="X956" s="48"/>
      <c r="Y956" s="48"/>
      <c r="Z956" s="48"/>
      <c r="AA956" s="49"/>
      <c r="AB956" s="142">
        <f t="shared" si="29"/>
        <v>0</v>
      </c>
      <c r="AC956" s="142">
        <f>IF(NOT(ISBLANK(F956)),LOOKUP(F956,EWKNrListe,Übersicht!D$11:D$26),0)</f>
        <v>0</v>
      </c>
      <c r="AD956" s="142">
        <f>IF(AND(NOT(ISBLANK(G956)),ISNUMBER(H956)),LOOKUP(H956,WKNrListe,Übersicht!I$11:I$26),)</f>
        <v>0</v>
      </c>
      <c r="AE956" s="216" t="str">
        <f t="shared" si="28"/>
        <v/>
      </c>
      <c r="AF956" s="206" t="str">
        <f>IF(OR(ISBLANK(F956),
AND(
ISBLANK(E956),
NOT(ISNUMBER(E956))
)),
"",
IF(
E956&lt;=Schwierigkeitsstufen!J$3,
Schwierigkeitsstufen!K$3,
Schwierigkeitsstufen!K$2
))</f>
        <v/>
      </c>
    </row>
    <row r="957" spans="1:32" s="50" customFormat="1" ht="15" x14ac:dyDescent="0.2">
      <c r="A957" s="46"/>
      <c r="B957" s="46"/>
      <c r="C957" s="48"/>
      <c r="D957" s="48"/>
      <c r="E957" s="47"/>
      <c r="F957" s="48"/>
      <c r="G957" s="48"/>
      <c r="H957" s="170" t="str">
        <f>IF(ISBLANK(G957)," ",IF(LOOKUP(G957,MannschaftsNrListe,Mannschaften!B$4:B$53)&lt;&gt;0,LOOKUP(G957,MannschaftsNrListe,Mannschaften!B$4:B$53),""))</f>
        <v xml:space="preserve"> </v>
      </c>
      <c r="I957" s="48"/>
      <c r="J957" s="48"/>
      <c r="K957" s="48"/>
      <c r="L957" s="48"/>
      <c r="M957" s="48"/>
      <c r="N957" s="48"/>
      <c r="O957" s="48"/>
      <c r="P957" s="48"/>
      <c r="Q957" s="48"/>
      <c r="R957" s="48"/>
      <c r="S957" s="48"/>
      <c r="T957" s="48"/>
      <c r="U957" s="48"/>
      <c r="V957" s="48"/>
      <c r="W957" s="48"/>
      <c r="X957" s="48"/>
      <c r="Y957" s="48"/>
      <c r="Z957" s="48"/>
      <c r="AA957" s="49"/>
      <c r="AB957" s="142">
        <f t="shared" si="29"/>
        <v>0</v>
      </c>
      <c r="AC957" s="142">
        <f>IF(NOT(ISBLANK(F957)),LOOKUP(F957,EWKNrListe,Übersicht!D$11:D$26),0)</f>
        <v>0</v>
      </c>
      <c r="AD957" s="142">
        <f>IF(AND(NOT(ISBLANK(G957)),ISNUMBER(H957)),LOOKUP(H957,WKNrListe,Übersicht!I$11:I$26),)</f>
        <v>0</v>
      </c>
      <c r="AE957" s="216" t="str">
        <f t="shared" si="28"/>
        <v/>
      </c>
      <c r="AF957" s="206" t="str">
        <f>IF(OR(ISBLANK(F957),
AND(
ISBLANK(E957),
NOT(ISNUMBER(E957))
)),
"",
IF(
E957&lt;=Schwierigkeitsstufen!J$3,
Schwierigkeitsstufen!K$3,
Schwierigkeitsstufen!K$2
))</f>
        <v/>
      </c>
    </row>
    <row r="958" spans="1:32" s="50" customFormat="1" ht="15" x14ac:dyDescent="0.2">
      <c r="A958" s="46"/>
      <c r="B958" s="46"/>
      <c r="C958" s="48"/>
      <c r="D958" s="48"/>
      <c r="E958" s="47"/>
      <c r="F958" s="48"/>
      <c r="G958" s="48"/>
      <c r="H958" s="170" t="str">
        <f>IF(ISBLANK(G958)," ",IF(LOOKUP(G958,MannschaftsNrListe,Mannschaften!B$4:B$53)&lt;&gt;0,LOOKUP(G958,MannschaftsNrListe,Mannschaften!B$4:B$53),""))</f>
        <v xml:space="preserve"> </v>
      </c>
      <c r="I958" s="48"/>
      <c r="J958" s="48"/>
      <c r="K958" s="48"/>
      <c r="L958" s="48"/>
      <c r="M958" s="48"/>
      <c r="N958" s="48"/>
      <c r="O958" s="48"/>
      <c r="P958" s="48"/>
      <c r="Q958" s="48"/>
      <c r="R958" s="48"/>
      <c r="S958" s="48"/>
      <c r="T958" s="48"/>
      <c r="U958" s="48"/>
      <c r="V958" s="48"/>
      <c r="W958" s="48"/>
      <c r="X958" s="48"/>
      <c r="Y958" s="48"/>
      <c r="Z958" s="48"/>
      <c r="AA958" s="49"/>
      <c r="AB958" s="142">
        <f t="shared" si="29"/>
        <v>0</v>
      </c>
      <c r="AC958" s="142">
        <f>IF(NOT(ISBLANK(F958)),LOOKUP(F958,EWKNrListe,Übersicht!D$11:D$26),0)</f>
        <v>0</v>
      </c>
      <c r="AD958" s="142">
        <f>IF(AND(NOT(ISBLANK(G958)),ISNUMBER(H958)),LOOKUP(H958,WKNrListe,Übersicht!I$11:I$26),)</f>
        <v>0</v>
      </c>
      <c r="AE958" s="216" t="str">
        <f t="shared" si="28"/>
        <v/>
      </c>
      <c r="AF958" s="206" t="str">
        <f>IF(OR(ISBLANK(F958),
AND(
ISBLANK(E958),
NOT(ISNUMBER(E958))
)),
"",
IF(
E958&lt;=Schwierigkeitsstufen!J$3,
Schwierigkeitsstufen!K$3,
Schwierigkeitsstufen!K$2
))</f>
        <v/>
      </c>
    </row>
    <row r="959" spans="1:32" s="50" customFormat="1" ht="15" x14ac:dyDescent="0.2">
      <c r="A959" s="46"/>
      <c r="B959" s="46"/>
      <c r="C959" s="48"/>
      <c r="D959" s="48"/>
      <c r="E959" s="47"/>
      <c r="F959" s="48"/>
      <c r="G959" s="48"/>
      <c r="H959" s="170" t="str">
        <f>IF(ISBLANK(G959)," ",IF(LOOKUP(G959,MannschaftsNrListe,Mannschaften!B$4:B$53)&lt;&gt;0,LOOKUP(G959,MannschaftsNrListe,Mannschaften!B$4:B$53),""))</f>
        <v xml:space="preserve"> </v>
      </c>
      <c r="I959" s="48"/>
      <c r="J959" s="48"/>
      <c r="K959" s="48"/>
      <c r="L959" s="48"/>
      <c r="M959" s="48"/>
      <c r="N959" s="48"/>
      <c r="O959" s="48"/>
      <c r="P959" s="48"/>
      <c r="Q959" s="48"/>
      <c r="R959" s="48"/>
      <c r="S959" s="48"/>
      <c r="T959" s="48"/>
      <c r="U959" s="48"/>
      <c r="V959" s="48"/>
      <c r="W959" s="48"/>
      <c r="X959" s="48"/>
      <c r="Y959" s="48"/>
      <c r="Z959" s="48"/>
      <c r="AA959" s="49"/>
      <c r="AB959" s="142">
        <f t="shared" si="29"/>
        <v>0</v>
      </c>
      <c r="AC959" s="142">
        <f>IF(NOT(ISBLANK(F959)),LOOKUP(F959,EWKNrListe,Übersicht!D$11:D$26),0)</f>
        <v>0</v>
      </c>
      <c r="AD959" s="142">
        <f>IF(AND(NOT(ISBLANK(G959)),ISNUMBER(H959)),LOOKUP(H959,WKNrListe,Übersicht!I$11:I$26),)</f>
        <v>0</v>
      </c>
      <c r="AE959" s="216" t="str">
        <f t="shared" si="28"/>
        <v/>
      </c>
      <c r="AF959" s="206" t="str">
        <f>IF(OR(ISBLANK(F959),
AND(
ISBLANK(E959),
NOT(ISNUMBER(E959))
)),
"",
IF(
E959&lt;=Schwierigkeitsstufen!J$3,
Schwierigkeitsstufen!K$3,
Schwierigkeitsstufen!K$2
))</f>
        <v/>
      </c>
    </row>
    <row r="960" spans="1:32" s="50" customFormat="1" ht="15" x14ac:dyDescent="0.2">
      <c r="A960" s="46"/>
      <c r="B960" s="46"/>
      <c r="C960" s="48"/>
      <c r="D960" s="48"/>
      <c r="E960" s="47"/>
      <c r="F960" s="48"/>
      <c r="G960" s="48"/>
      <c r="H960" s="170" t="str">
        <f>IF(ISBLANK(G960)," ",IF(LOOKUP(G960,MannschaftsNrListe,Mannschaften!B$4:B$53)&lt;&gt;0,LOOKUP(G960,MannschaftsNrListe,Mannschaften!B$4:B$53),""))</f>
        <v xml:space="preserve"> </v>
      </c>
      <c r="I960" s="48"/>
      <c r="J960" s="48"/>
      <c r="K960" s="48"/>
      <c r="L960" s="48"/>
      <c r="M960" s="48"/>
      <c r="N960" s="48"/>
      <c r="O960" s="48"/>
      <c r="P960" s="48"/>
      <c r="Q960" s="48"/>
      <c r="R960" s="48"/>
      <c r="S960" s="48"/>
      <c r="T960" s="48"/>
      <c r="U960" s="48"/>
      <c r="V960" s="48"/>
      <c r="W960" s="48"/>
      <c r="X960" s="48"/>
      <c r="Y960" s="48"/>
      <c r="Z960" s="48"/>
      <c r="AA960" s="49"/>
      <c r="AB960" s="142">
        <f t="shared" si="29"/>
        <v>0</v>
      </c>
      <c r="AC960" s="142">
        <f>IF(NOT(ISBLANK(F960)),LOOKUP(F960,EWKNrListe,Übersicht!D$11:D$26),0)</f>
        <v>0</v>
      </c>
      <c r="AD960" s="142">
        <f>IF(AND(NOT(ISBLANK(G960)),ISNUMBER(H960)),LOOKUP(H960,WKNrListe,Übersicht!I$11:I$26),)</f>
        <v>0</v>
      </c>
      <c r="AE960" s="216" t="str">
        <f t="shared" si="28"/>
        <v/>
      </c>
      <c r="AF960" s="206" t="str">
        <f>IF(OR(ISBLANK(F960),
AND(
ISBLANK(E960),
NOT(ISNUMBER(E960))
)),
"",
IF(
E960&lt;=Schwierigkeitsstufen!J$3,
Schwierigkeitsstufen!K$3,
Schwierigkeitsstufen!K$2
))</f>
        <v/>
      </c>
    </row>
    <row r="961" spans="1:32" s="50" customFormat="1" ht="15" x14ac:dyDescent="0.2">
      <c r="A961" s="46"/>
      <c r="B961" s="46"/>
      <c r="C961" s="48"/>
      <c r="D961" s="48"/>
      <c r="E961" s="47"/>
      <c r="F961" s="48"/>
      <c r="G961" s="48"/>
      <c r="H961" s="170" t="str">
        <f>IF(ISBLANK(G961)," ",IF(LOOKUP(G961,MannschaftsNrListe,Mannschaften!B$4:B$53)&lt;&gt;0,LOOKUP(G961,MannschaftsNrListe,Mannschaften!B$4:B$53),""))</f>
        <v xml:space="preserve"> </v>
      </c>
      <c r="I961" s="48"/>
      <c r="J961" s="48"/>
      <c r="K961" s="48"/>
      <c r="L961" s="48"/>
      <c r="M961" s="48"/>
      <c r="N961" s="48"/>
      <c r="O961" s="48"/>
      <c r="P961" s="48"/>
      <c r="Q961" s="48"/>
      <c r="R961" s="48"/>
      <c r="S961" s="48"/>
      <c r="T961" s="48"/>
      <c r="U961" s="48"/>
      <c r="V961" s="48"/>
      <c r="W961" s="48"/>
      <c r="X961" s="48"/>
      <c r="Y961" s="48"/>
      <c r="Z961" s="48"/>
      <c r="AA961" s="49"/>
      <c r="AB961" s="142">
        <f t="shared" si="29"/>
        <v>0</v>
      </c>
      <c r="AC961" s="142">
        <f>IF(NOT(ISBLANK(F961)),LOOKUP(F961,EWKNrListe,Übersicht!D$11:D$26),0)</f>
        <v>0</v>
      </c>
      <c r="AD961" s="142">
        <f>IF(AND(NOT(ISBLANK(G961)),ISNUMBER(H961)),LOOKUP(H961,WKNrListe,Übersicht!I$11:I$26),)</f>
        <v>0</v>
      </c>
      <c r="AE961" s="216" t="str">
        <f t="shared" si="28"/>
        <v/>
      </c>
      <c r="AF961" s="206" t="str">
        <f>IF(OR(ISBLANK(F961),
AND(
ISBLANK(E961),
NOT(ISNUMBER(E961))
)),
"",
IF(
E961&lt;=Schwierigkeitsstufen!J$3,
Schwierigkeitsstufen!K$3,
Schwierigkeitsstufen!K$2
))</f>
        <v/>
      </c>
    </row>
    <row r="962" spans="1:32" s="50" customFormat="1" ht="15" x14ac:dyDescent="0.2">
      <c r="A962" s="46"/>
      <c r="B962" s="46"/>
      <c r="C962" s="48"/>
      <c r="D962" s="48"/>
      <c r="E962" s="47"/>
      <c r="F962" s="48"/>
      <c r="G962" s="48"/>
      <c r="H962" s="170" t="str">
        <f>IF(ISBLANK(G962)," ",IF(LOOKUP(G962,MannschaftsNrListe,Mannschaften!B$4:B$53)&lt;&gt;0,LOOKUP(G962,MannschaftsNrListe,Mannschaften!B$4:B$53),""))</f>
        <v xml:space="preserve"> </v>
      </c>
      <c r="I962" s="48"/>
      <c r="J962" s="48"/>
      <c r="K962" s="48"/>
      <c r="L962" s="48"/>
      <c r="M962" s="48"/>
      <c r="N962" s="48"/>
      <c r="O962" s="48"/>
      <c r="P962" s="48"/>
      <c r="Q962" s="48"/>
      <c r="R962" s="48"/>
      <c r="S962" s="48"/>
      <c r="T962" s="48"/>
      <c r="U962" s="48"/>
      <c r="V962" s="48"/>
      <c r="W962" s="48"/>
      <c r="X962" s="48"/>
      <c r="Y962" s="48"/>
      <c r="Z962" s="48"/>
      <c r="AA962" s="49"/>
      <c r="AB962" s="142">
        <f t="shared" si="29"/>
        <v>0</v>
      </c>
      <c r="AC962" s="142">
        <f>IF(NOT(ISBLANK(F962)),LOOKUP(F962,EWKNrListe,Übersicht!D$11:D$26),0)</f>
        <v>0</v>
      </c>
      <c r="AD962" s="142">
        <f>IF(AND(NOT(ISBLANK(G962)),ISNUMBER(H962)),LOOKUP(H962,WKNrListe,Übersicht!I$11:I$26),)</f>
        <v>0</v>
      </c>
      <c r="AE962" s="216" t="str">
        <f t="shared" si="28"/>
        <v/>
      </c>
      <c r="AF962" s="206" t="str">
        <f>IF(OR(ISBLANK(F962),
AND(
ISBLANK(E962),
NOT(ISNUMBER(E962))
)),
"",
IF(
E962&lt;=Schwierigkeitsstufen!J$3,
Schwierigkeitsstufen!K$3,
Schwierigkeitsstufen!K$2
))</f>
        <v/>
      </c>
    </row>
    <row r="963" spans="1:32" s="50" customFormat="1" ht="15" x14ac:dyDescent="0.2">
      <c r="A963" s="46"/>
      <c r="B963" s="46"/>
      <c r="C963" s="48"/>
      <c r="D963" s="48"/>
      <c r="E963" s="47"/>
      <c r="F963" s="48"/>
      <c r="G963" s="48"/>
      <c r="H963" s="170" t="str">
        <f>IF(ISBLANK(G963)," ",IF(LOOKUP(G963,MannschaftsNrListe,Mannschaften!B$4:B$53)&lt;&gt;0,LOOKUP(G963,MannschaftsNrListe,Mannschaften!B$4:B$53),""))</f>
        <v xml:space="preserve"> </v>
      </c>
      <c r="I963" s="48"/>
      <c r="J963" s="48"/>
      <c r="K963" s="48"/>
      <c r="L963" s="48"/>
      <c r="M963" s="48"/>
      <c r="N963" s="48"/>
      <c r="O963" s="48"/>
      <c r="P963" s="48"/>
      <c r="Q963" s="48"/>
      <c r="R963" s="48"/>
      <c r="S963" s="48"/>
      <c r="T963" s="48"/>
      <c r="U963" s="48"/>
      <c r="V963" s="48"/>
      <c r="W963" s="48"/>
      <c r="X963" s="48"/>
      <c r="Y963" s="48"/>
      <c r="Z963" s="48"/>
      <c r="AA963" s="49"/>
      <c r="AB963" s="142">
        <f t="shared" si="29"/>
        <v>0</v>
      </c>
      <c r="AC963" s="142">
        <f>IF(NOT(ISBLANK(F963)),LOOKUP(F963,EWKNrListe,Übersicht!D$11:D$26),0)</f>
        <v>0</v>
      </c>
      <c r="AD963" s="142">
        <f>IF(AND(NOT(ISBLANK(G963)),ISNUMBER(H963)),LOOKUP(H963,WKNrListe,Übersicht!I$11:I$26),)</f>
        <v>0</v>
      </c>
      <c r="AE963" s="216" t="str">
        <f t="shared" si="28"/>
        <v/>
      </c>
      <c r="AF963" s="206" t="str">
        <f>IF(OR(ISBLANK(F963),
AND(
ISBLANK(E963),
NOT(ISNUMBER(E963))
)),
"",
IF(
E963&lt;=Schwierigkeitsstufen!J$3,
Schwierigkeitsstufen!K$3,
Schwierigkeitsstufen!K$2
))</f>
        <v/>
      </c>
    </row>
    <row r="964" spans="1:32" s="50" customFormat="1" ht="15" x14ac:dyDescent="0.2">
      <c r="A964" s="46"/>
      <c r="B964" s="46"/>
      <c r="C964" s="48"/>
      <c r="D964" s="48"/>
      <c r="E964" s="47"/>
      <c r="F964" s="48"/>
      <c r="G964" s="48"/>
      <c r="H964" s="170" t="str">
        <f>IF(ISBLANK(G964)," ",IF(LOOKUP(G964,MannschaftsNrListe,Mannschaften!B$4:B$53)&lt;&gt;0,LOOKUP(G964,MannschaftsNrListe,Mannschaften!B$4:B$53),""))</f>
        <v xml:space="preserve"> </v>
      </c>
      <c r="I964" s="48"/>
      <c r="J964" s="48"/>
      <c r="K964" s="48"/>
      <c r="L964" s="48"/>
      <c r="M964" s="48"/>
      <c r="N964" s="48"/>
      <c r="O964" s="48"/>
      <c r="P964" s="48"/>
      <c r="Q964" s="48"/>
      <c r="R964" s="48"/>
      <c r="S964" s="48"/>
      <c r="T964" s="48"/>
      <c r="U964" s="48"/>
      <c r="V964" s="48"/>
      <c r="W964" s="48"/>
      <c r="X964" s="48"/>
      <c r="Y964" s="48"/>
      <c r="Z964" s="48"/>
      <c r="AA964" s="49"/>
      <c r="AB964" s="142">
        <f t="shared" si="29"/>
        <v>0</v>
      </c>
      <c r="AC964" s="142">
        <f>IF(NOT(ISBLANK(F964)),LOOKUP(F964,EWKNrListe,Übersicht!D$11:D$26),0)</f>
        <v>0</v>
      </c>
      <c r="AD964" s="142">
        <f>IF(AND(NOT(ISBLANK(G964)),ISNUMBER(H964)),LOOKUP(H964,WKNrListe,Übersicht!I$11:I$26),)</f>
        <v>0</v>
      </c>
      <c r="AE964" s="216" t="str">
        <f t="shared" si="28"/>
        <v/>
      </c>
      <c r="AF964" s="206" t="str">
        <f>IF(OR(ISBLANK(F964),
AND(
ISBLANK(E964),
NOT(ISNUMBER(E964))
)),
"",
IF(
E964&lt;=Schwierigkeitsstufen!J$3,
Schwierigkeitsstufen!K$3,
Schwierigkeitsstufen!K$2
))</f>
        <v/>
      </c>
    </row>
    <row r="965" spans="1:32" s="50" customFormat="1" ht="15" x14ac:dyDescent="0.2">
      <c r="A965" s="46"/>
      <c r="B965" s="46"/>
      <c r="C965" s="48"/>
      <c r="D965" s="48"/>
      <c r="E965" s="47"/>
      <c r="F965" s="48"/>
      <c r="G965" s="48"/>
      <c r="H965" s="170" t="str">
        <f>IF(ISBLANK(G965)," ",IF(LOOKUP(G965,MannschaftsNrListe,Mannschaften!B$4:B$53)&lt;&gt;0,LOOKUP(G965,MannschaftsNrListe,Mannschaften!B$4:B$53),""))</f>
        <v xml:space="preserve"> </v>
      </c>
      <c r="I965" s="48"/>
      <c r="J965" s="48"/>
      <c r="K965" s="48"/>
      <c r="L965" s="48"/>
      <c r="M965" s="48"/>
      <c r="N965" s="48"/>
      <c r="O965" s="48"/>
      <c r="P965" s="48"/>
      <c r="Q965" s="48"/>
      <c r="R965" s="48"/>
      <c r="S965" s="48"/>
      <c r="T965" s="48"/>
      <c r="U965" s="48"/>
      <c r="V965" s="48"/>
      <c r="W965" s="48"/>
      <c r="X965" s="48"/>
      <c r="Y965" s="48"/>
      <c r="Z965" s="48"/>
      <c r="AA965" s="49"/>
      <c r="AB965" s="142">
        <f t="shared" si="29"/>
        <v>0</v>
      </c>
      <c r="AC965" s="142">
        <f>IF(NOT(ISBLANK(F965)),LOOKUP(F965,EWKNrListe,Übersicht!D$11:D$26),0)</f>
        <v>0</v>
      </c>
      <c r="AD965" s="142">
        <f>IF(AND(NOT(ISBLANK(G965)),ISNUMBER(H965)),LOOKUP(H965,WKNrListe,Übersicht!I$11:I$26),)</f>
        <v>0</v>
      </c>
      <c r="AE965" s="216" t="str">
        <f t="shared" si="28"/>
        <v/>
      </c>
      <c r="AF965" s="206" t="str">
        <f>IF(OR(ISBLANK(F965),
AND(
ISBLANK(E965),
NOT(ISNUMBER(E965))
)),
"",
IF(
E965&lt;=Schwierigkeitsstufen!J$3,
Schwierigkeitsstufen!K$3,
Schwierigkeitsstufen!K$2
))</f>
        <v/>
      </c>
    </row>
    <row r="966" spans="1:32" s="50" customFormat="1" ht="15" x14ac:dyDescent="0.2">
      <c r="A966" s="46"/>
      <c r="B966" s="46"/>
      <c r="C966" s="48"/>
      <c r="D966" s="48"/>
      <c r="E966" s="47"/>
      <c r="F966" s="48"/>
      <c r="G966" s="48"/>
      <c r="H966" s="170" t="str">
        <f>IF(ISBLANK(G966)," ",IF(LOOKUP(G966,MannschaftsNrListe,Mannschaften!B$4:B$53)&lt;&gt;0,LOOKUP(G966,MannschaftsNrListe,Mannschaften!B$4:B$53),""))</f>
        <v xml:space="preserve"> </v>
      </c>
      <c r="I966" s="48"/>
      <c r="J966" s="48"/>
      <c r="K966" s="48"/>
      <c r="L966" s="48"/>
      <c r="M966" s="48"/>
      <c r="N966" s="48"/>
      <c r="O966" s="48"/>
      <c r="P966" s="48"/>
      <c r="Q966" s="48"/>
      <c r="R966" s="48"/>
      <c r="S966" s="48"/>
      <c r="T966" s="48"/>
      <c r="U966" s="48"/>
      <c r="V966" s="48"/>
      <c r="W966" s="48"/>
      <c r="X966" s="48"/>
      <c r="Y966" s="48"/>
      <c r="Z966" s="48"/>
      <c r="AA966" s="49"/>
      <c r="AB966" s="142">
        <f t="shared" si="29"/>
        <v>0</v>
      </c>
      <c r="AC966" s="142">
        <f>IF(NOT(ISBLANK(F966)),LOOKUP(F966,EWKNrListe,Übersicht!D$11:D$26),0)</f>
        <v>0</v>
      </c>
      <c r="AD966" s="142">
        <f>IF(AND(NOT(ISBLANK(G966)),ISNUMBER(H966)),LOOKUP(H966,WKNrListe,Übersicht!I$11:I$26),)</f>
        <v>0</v>
      </c>
      <c r="AE966" s="216" t="str">
        <f t="shared" si="28"/>
        <v/>
      </c>
      <c r="AF966" s="206" t="str">
        <f>IF(OR(ISBLANK(F966),
AND(
ISBLANK(E966),
NOT(ISNUMBER(E966))
)),
"",
IF(
E966&lt;=Schwierigkeitsstufen!J$3,
Schwierigkeitsstufen!K$3,
Schwierigkeitsstufen!K$2
))</f>
        <v/>
      </c>
    </row>
    <row r="967" spans="1:32" s="50" customFormat="1" ht="15" x14ac:dyDescent="0.2">
      <c r="A967" s="46"/>
      <c r="B967" s="46"/>
      <c r="C967" s="48"/>
      <c r="D967" s="48"/>
      <c r="E967" s="47"/>
      <c r="F967" s="48"/>
      <c r="G967" s="48"/>
      <c r="H967" s="170" t="str">
        <f>IF(ISBLANK(G967)," ",IF(LOOKUP(G967,MannschaftsNrListe,Mannschaften!B$4:B$53)&lt;&gt;0,LOOKUP(G967,MannschaftsNrListe,Mannschaften!B$4:B$53),""))</f>
        <v xml:space="preserve"> </v>
      </c>
      <c r="I967" s="48"/>
      <c r="J967" s="48"/>
      <c r="K967" s="48"/>
      <c r="L967" s="48"/>
      <c r="M967" s="48"/>
      <c r="N967" s="48"/>
      <c r="O967" s="48"/>
      <c r="P967" s="48"/>
      <c r="Q967" s="48"/>
      <c r="R967" s="48"/>
      <c r="S967" s="48"/>
      <c r="T967" s="48"/>
      <c r="U967" s="48"/>
      <c r="V967" s="48"/>
      <c r="W967" s="48"/>
      <c r="X967" s="48"/>
      <c r="Y967" s="48"/>
      <c r="Z967" s="48"/>
      <c r="AA967" s="49"/>
      <c r="AB967" s="142">
        <f t="shared" si="29"/>
        <v>0</v>
      </c>
      <c r="AC967" s="142">
        <f>IF(NOT(ISBLANK(F967)),LOOKUP(F967,EWKNrListe,Übersicht!D$11:D$26),0)</f>
        <v>0</v>
      </c>
      <c r="AD967" s="142">
        <f>IF(AND(NOT(ISBLANK(G967)),ISNUMBER(H967)),LOOKUP(H967,WKNrListe,Übersicht!I$11:I$26),)</f>
        <v>0</v>
      </c>
      <c r="AE967" s="216" t="str">
        <f t="shared" ref="AE967:AE1000" si="30">IF(
 AND(
  OR(
   ISTEXT(A967),
   ISTEXT(B967),NOT(ISBLANK(D967)),
   NOT(ISBLANK(E967)),
   NOT(ISBLANK(F967)),
   NOT(ISBLANK(G967))
  ),
  OR(
   ISBLANK(A967),
   ISBLANK(B967),
   ISBLANK(E967),ISBLANK(D967),
   AND(
    ISBLANK(F967),
    ISBLANK(G967)
    ),
  AC967&gt;AB967
  )
 ),
 "unvollständig",
 IF(
  AND(
   NOT(
    ISBLANK(G967)
    ),
   NOT(ISNUMBER(H967))
  ),
  "Seite Mannschaften ausfüllen!",
  ""
 )
)</f>
        <v/>
      </c>
      <c r="AF967" s="206" t="str">
        <f>IF(OR(ISBLANK(F967),
AND(
ISBLANK(E967),
NOT(ISNUMBER(E967))
)),
"",
IF(
E967&lt;=Schwierigkeitsstufen!J$3,
Schwierigkeitsstufen!K$3,
Schwierigkeitsstufen!K$2
))</f>
        <v/>
      </c>
    </row>
    <row r="968" spans="1:32" s="50" customFormat="1" ht="15" x14ac:dyDescent="0.2">
      <c r="A968" s="46"/>
      <c r="B968" s="46"/>
      <c r="C968" s="48"/>
      <c r="D968" s="48"/>
      <c r="E968" s="47"/>
      <c r="F968" s="48"/>
      <c r="G968" s="48"/>
      <c r="H968" s="170" t="str">
        <f>IF(ISBLANK(G968)," ",IF(LOOKUP(G968,MannschaftsNrListe,Mannschaften!B$4:B$53)&lt;&gt;0,LOOKUP(G968,MannschaftsNrListe,Mannschaften!B$4:B$53),""))</f>
        <v xml:space="preserve"> </v>
      </c>
      <c r="I968" s="48"/>
      <c r="J968" s="48"/>
      <c r="K968" s="48"/>
      <c r="L968" s="48"/>
      <c r="M968" s="48"/>
      <c r="N968" s="48"/>
      <c r="O968" s="48"/>
      <c r="P968" s="48"/>
      <c r="Q968" s="48"/>
      <c r="R968" s="48"/>
      <c r="S968" s="48"/>
      <c r="T968" s="48"/>
      <c r="U968" s="48"/>
      <c r="V968" s="48"/>
      <c r="W968" s="48"/>
      <c r="X968" s="48"/>
      <c r="Y968" s="48"/>
      <c r="Z968" s="48"/>
      <c r="AA968" s="49"/>
      <c r="AB968" s="142">
        <f t="shared" si="29"/>
        <v>0</v>
      </c>
      <c r="AC968" s="142">
        <f>IF(NOT(ISBLANK(F968)),LOOKUP(F968,EWKNrListe,Übersicht!D$11:D$26),0)</f>
        <v>0</v>
      </c>
      <c r="AD968" s="142">
        <f>IF(AND(NOT(ISBLANK(G968)),ISNUMBER(H968)),LOOKUP(H968,WKNrListe,Übersicht!I$11:I$26),)</f>
        <v>0</v>
      </c>
      <c r="AE968" s="216" t="str">
        <f t="shared" si="30"/>
        <v/>
      </c>
      <c r="AF968" s="206" t="str">
        <f>IF(OR(ISBLANK(F968),
AND(
ISBLANK(E968),
NOT(ISNUMBER(E968))
)),
"",
IF(
E968&lt;=Schwierigkeitsstufen!J$3,
Schwierigkeitsstufen!K$3,
Schwierigkeitsstufen!K$2
))</f>
        <v/>
      </c>
    </row>
    <row r="969" spans="1:32" s="50" customFormat="1" ht="15" x14ac:dyDescent="0.2">
      <c r="A969" s="46"/>
      <c r="B969" s="46"/>
      <c r="C969" s="48"/>
      <c r="D969" s="48"/>
      <c r="E969" s="47"/>
      <c r="F969" s="48"/>
      <c r="G969" s="48"/>
      <c r="H969" s="170" t="str">
        <f>IF(ISBLANK(G969)," ",IF(LOOKUP(G969,MannschaftsNrListe,Mannschaften!B$4:B$53)&lt;&gt;0,LOOKUP(G969,MannschaftsNrListe,Mannschaften!B$4:B$53),""))</f>
        <v xml:space="preserve"> </v>
      </c>
      <c r="I969" s="48"/>
      <c r="J969" s="48"/>
      <c r="K969" s="48"/>
      <c r="L969" s="48"/>
      <c r="M969" s="48"/>
      <c r="N969" s="48"/>
      <c r="O969" s="48"/>
      <c r="P969" s="48"/>
      <c r="Q969" s="48"/>
      <c r="R969" s="48"/>
      <c r="S969" s="48"/>
      <c r="T969" s="48"/>
      <c r="U969" s="48"/>
      <c r="V969" s="48"/>
      <c r="W969" s="48"/>
      <c r="X969" s="48"/>
      <c r="Y969" s="48"/>
      <c r="Z969" s="48"/>
      <c r="AA969" s="49"/>
      <c r="AB969" s="142">
        <f t="shared" si="29"/>
        <v>0</v>
      </c>
      <c r="AC969" s="142">
        <f>IF(NOT(ISBLANK(F969)),LOOKUP(F969,EWKNrListe,Übersicht!D$11:D$26),0)</f>
        <v>0</v>
      </c>
      <c r="AD969" s="142">
        <f>IF(AND(NOT(ISBLANK(G969)),ISNUMBER(H969)),LOOKUP(H969,WKNrListe,Übersicht!I$11:I$26),)</f>
        <v>0</v>
      </c>
      <c r="AE969" s="216" t="str">
        <f t="shared" si="30"/>
        <v/>
      </c>
      <c r="AF969" s="206" t="str">
        <f>IF(OR(ISBLANK(F969),
AND(
ISBLANK(E969),
NOT(ISNUMBER(E969))
)),
"",
IF(
E969&lt;=Schwierigkeitsstufen!J$3,
Schwierigkeitsstufen!K$3,
Schwierigkeitsstufen!K$2
))</f>
        <v/>
      </c>
    </row>
    <row r="970" spans="1:32" s="50" customFormat="1" ht="15" x14ac:dyDescent="0.2">
      <c r="A970" s="46"/>
      <c r="B970" s="46"/>
      <c r="C970" s="48"/>
      <c r="D970" s="48"/>
      <c r="E970" s="47"/>
      <c r="F970" s="48"/>
      <c r="G970" s="48"/>
      <c r="H970" s="170" t="str">
        <f>IF(ISBLANK(G970)," ",IF(LOOKUP(G970,MannschaftsNrListe,Mannschaften!B$4:B$53)&lt;&gt;0,LOOKUP(G970,MannschaftsNrListe,Mannschaften!B$4:B$53),""))</f>
        <v xml:space="preserve"> </v>
      </c>
      <c r="I970" s="48"/>
      <c r="J970" s="48"/>
      <c r="K970" s="48"/>
      <c r="L970" s="48"/>
      <c r="M970" s="48"/>
      <c r="N970" s="48"/>
      <c r="O970" s="48"/>
      <c r="P970" s="48"/>
      <c r="Q970" s="48"/>
      <c r="R970" s="48"/>
      <c r="S970" s="48"/>
      <c r="T970" s="48"/>
      <c r="U970" s="48"/>
      <c r="V970" s="48"/>
      <c r="W970" s="48"/>
      <c r="X970" s="48"/>
      <c r="Y970" s="48"/>
      <c r="Z970" s="48"/>
      <c r="AA970" s="49"/>
      <c r="AB970" s="142">
        <f t="shared" ref="AB970:AB1000" si="31">COUNTIF(I970:Z970,"&gt;''")</f>
        <v>0</v>
      </c>
      <c r="AC970" s="142">
        <f>IF(NOT(ISBLANK(F970)),LOOKUP(F970,EWKNrListe,Übersicht!D$11:D$26),0)</f>
        <v>0</v>
      </c>
      <c r="AD970" s="142">
        <f>IF(AND(NOT(ISBLANK(G970)),ISNUMBER(H970)),LOOKUP(H970,WKNrListe,Übersicht!I$11:I$26),)</f>
        <v>0</v>
      </c>
      <c r="AE970" s="216" t="str">
        <f t="shared" si="30"/>
        <v/>
      </c>
      <c r="AF970" s="206" t="str">
        <f>IF(OR(ISBLANK(F970),
AND(
ISBLANK(E970),
NOT(ISNUMBER(E970))
)),
"",
IF(
E970&lt;=Schwierigkeitsstufen!J$3,
Schwierigkeitsstufen!K$3,
Schwierigkeitsstufen!K$2
))</f>
        <v/>
      </c>
    </row>
    <row r="971" spans="1:32" s="50" customFormat="1" ht="15" x14ac:dyDescent="0.2">
      <c r="A971" s="46"/>
      <c r="B971" s="46"/>
      <c r="C971" s="48"/>
      <c r="D971" s="48"/>
      <c r="E971" s="47"/>
      <c r="F971" s="48"/>
      <c r="G971" s="48"/>
      <c r="H971" s="170" t="str">
        <f>IF(ISBLANK(G971)," ",IF(LOOKUP(G971,MannschaftsNrListe,Mannschaften!B$4:B$53)&lt;&gt;0,LOOKUP(G971,MannschaftsNrListe,Mannschaften!B$4:B$53),""))</f>
        <v xml:space="preserve"> </v>
      </c>
      <c r="I971" s="48"/>
      <c r="J971" s="48"/>
      <c r="K971" s="48"/>
      <c r="L971" s="48"/>
      <c r="M971" s="48"/>
      <c r="N971" s="48"/>
      <c r="O971" s="48"/>
      <c r="P971" s="48"/>
      <c r="Q971" s="48"/>
      <c r="R971" s="48"/>
      <c r="S971" s="48"/>
      <c r="T971" s="48"/>
      <c r="U971" s="48"/>
      <c r="V971" s="48"/>
      <c r="W971" s="48"/>
      <c r="X971" s="48"/>
      <c r="Y971" s="48"/>
      <c r="Z971" s="48"/>
      <c r="AA971" s="49"/>
      <c r="AB971" s="142">
        <f t="shared" si="31"/>
        <v>0</v>
      </c>
      <c r="AC971" s="142">
        <f>IF(NOT(ISBLANK(F971)),LOOKUP(F971,EWKNrListe,Übersicht!D$11:D$26),0)</f>
        <v>0</v>
      </c>
      <c r="AD971" s="142">
        <f>IF(AND(NOT(ISBLANK(G971)),ISNUMBER(H971)),LOOKUP(H971,WKNrListe,Übersicht!I$11:I$26),)</f>
        <v>0</v>
      </c>
      <c r="AE971" s="216" t="str">
        <f t="shared" si="30"/>
        <v/>
      </c>
      <c r="AF971" s="206" t="str">
        <f>IF(OR(ISBLANK(F971),
AND(
ISBLANK(E971),
NOT(ISNUMBER(E971))
)),
"",
IF(
E971&lt;=Schwierigkeitsstufen!J$3,
Schwierigkeitsstufen!K$3,
Schwierigkeitsstufen!K$2
))</f>
        <v/>
      </c>
    </row>
    <row r="972" spans="1:32" s="50" customFormat="1" ht="15" x14ac:dyDescent="0.2">
      <c r="A972" s="46"/>
      <c r="B972" s="46"/>
      <c r="C972" s="48"/>
      <c r="D972" s="48"/>
      <c r="E972" s="47"/>
      <c r="F972" s="48"/>
      <c r="G972" s="48"/>
      <c r="H972" s="170" t="str">
        <f>IF(ISBLANK(G972)," ",IF(LOOKUP(G972,MannschaftsNrListe,Mannschaften!B$4:B$53)&lt;&gt;0,LOOKUP(G972,MannschaftsNrListe,Mannschaften!B$4:B$53),""))</f>
        <v xml:space="preserve"> </v>
      </c>
      <c r="I972" s="48"/>
      <c r="J972" s="48"/>
      <c r="K972" s="48"/>
      <c r="L972" s="48"/>
      <c r="M972" s="48"/>
      <c r="N972" s="48"/>
      <c r="O972" s="48"/>
      <c r="P972" s="48"/>
      <c r="Q972" s="48"/>
      <c r="R972" s="48"/>
      <c r="S972" s="48"/>
      <c r="T972" s="48"/>
      <c r="U972" s="48"/>
      <c r="V972" s="48"/>
      <c r="W972" s="48"/>
      <c r="X972" s="48"/>
      <c r="Y972" s="48"/>
      <c r="Z972" s="48"/>
      <c r="AA972" s="49"/>
      <c r="AB972" s="142">
        <f t="shared" si="31"/>
        <v>0</v>
      </c>
      <c r="AC972" s="142">
        <f>IF(NOT(ISBLANK(F972)),LOOKUP(F972,EWKNrListe,Übersicht!D$11:D$26),0)</f>
        <v>0</v>
      </c>
      <c r="AD972" s="142">
        <f>IF(AND(NOT(ISBLANK(G972)),ISNUMBER(H972)),LOOKUP(H972,WKNrListe,Übersicht!I$11:I$26),)</f>
        <v>0</v>
      </c>
      <c r="AE972" s="216" t="str">
        <f t="shared" si="30"/>
        <v/>
      </c>
      <c r="AF972" s="206" t="str">
        <f>IF(OR(ISBLANK(F972),
AND(
ISBLANK(E972),
NOT(ISNUMBER(E972))
)),
"",
IF(
E972&lt;=Schwierigkeitsstufen!J$3,
Schwierigkeitsstufen!K$3,
Schwierigkeitsstufen!K$2
))</f>
        <v/>
      </c>
    </row>
    <row r="973" spans="1:32" s="50" customFormat="1" ht="15" x14ac:dyDescent="0.2">
      <c r="A973" s="46"/>
      <c r="B973" s="46"/>
      <c r="C973" s="48"/>
      <c r="D973" s="48"/>
      <c r="E973" s="47"/>
      <c r="F973" s="48"/>
      <c r="G973" s="48"/>
      <c r="H973" s="170" t="str">
        <f>IF(ISBLANK(G973)," ",IF(LOOKUP(G973,MannschaftsNrListe,Mannschaften!B$4:B$53)&lt;&gt;0,LOOKUP(G973,MannschaftsNrListe,Mannschaften!B$4:B$53),""))</f>
        <v xml:space="preserve"> </v>
      </c>
      <c r="I973" s="48"/>
      <c r="J973" s="48"/>
      <c r="K973" s="48"/>
      <c r="L973" s="48"/>
      <c r="M973" s="48"/>
      <c r="N973" s="48"/>
      <c r="O973" s="48"/>
      <c r="P973" s="48"/>
      <c r="Q973" s="48"/>
      <c r="R973" s="48"/>
      <c r="S973" s="48"/>
      <c r="T973" s="48"/>
      <c r="U973" s="48"/>
      <c r="V973" s="48"/>
      <c r="W973" s="48"/>
      <c r="X973" s="48"/>
      <c r="Y973" s="48"/>
      <c r="Z973" s="48"/>
      <c r="AA973" s="49"/>
      <c r="AB973" s="142">
        <f t="shared" si="31"/>
        <v>0</v>
      </c>
      <c r="AC973" s="142">
        <f>IF(NOT(ISBLANK(F973)),LOOKUP(F973,EWKNrListe,Übersicht!D$11:D$26),0)</f>
        <v>0</v>
      </c>
      <c r="AD973" s="142">
        <f>IF(AND(NOT(ISBLANK(G973)),ISNUMBER(H973)),LOOKUP(H973,WKNrListe,Übersicht!I$11:I$26),)</f>
        <v>0</v>
      </c>
      <c r="AE973" s="216" t="str">
        <f t="shared" si="30"/>
        <v/>
      </c>
      <c r="AF973" s="206" t="str">
        <f>IF(OR(ISBLANK(F973),
AND(
ISBLANK(E973),
NOT(ISNUMBER(E973))
)),
"",
IF(
E973&lt;=Schwierigkeitsstufen!J$3,
Schwierigkeitsstufen!K$3,
Schwierigkeitsstufen!K$2
))</f>
        <v/>
      </c>
    </row>
    <row r="974" spans="1:32" s="50" customFormat="1" ht="15" x14ac:dyDescent="0.2">
      <c r="A974" s="46"/>
      <c r="B974" s="46"/>
      <c r="C974" s="48"/>
      <c r="D974" s="48"/>
      <c r="E974" s="47"/>
      <c r="F974" s="48"/>
      <c r="G974" s="48"/>
      <c r="H974" s="170" t="str">
        <f>IF(ISBLANK(G974)," ",IF(LOOKUP(G974,MannschaftsNrListe,Mannschaften!B$4:B$53)&lt;&gt;0,LOOKUP(G974,MannschaftsNrListe,Mannschaften!B$4:B$53),""))</f>
        <v xml:space="preserve"> </v>
      </c>
      <c r="I974" s="48"/>
      <c r="J974" s="48"/>
      <c r="K974" s="48"/>
      <c r="L974" s="48"/>
      <c r="M974" s="48"/>
      <c r="N974" s="48"/>
      <c r="O974" s="48"/>
      <c r="P974" s="48"/>
      <c r="Q974" s="48"/>
      <c r="R974" s="48"/>
      <c r="S974" s="48"/>
      <c r="T974" s="48"/>
      <c r="U974" s="48"/>
      <c r="V974" s="48"/>
      <c r="W974" s="48"/>
      <c r="X974" s="48"/>
      <c r="Y974" s="48"/>
      <c r="Z974" s="48"/>
      <c r="AA974" s="49"/>
      <c r="AB974" s="142">
        <f t="shared" si="31"/>
        <v>0</v>
      </c>
      <c r="AC974" s="142">
        <f>IF(NOT(ISBLANK(F974)),LOOKUP(F974,EWKNrListe,Übersicht!D$11:D$26),0)</f>
        <v>0</v>
      </c>
      <c r="AD974" s="142">
        <f>IF(AND(NOT(ISBLANK(G974)),ISNUMBER(H974)),LOOKUP(H974,WKNrListe,Übersicht!I$11:I$26),)</f>
        <v>0</v>
      </c>
      <c r="AE974" s="216" t="str">
        <f t="shared" si="30"/>
        <v/>
      </c>
      <c r="AF974" s="206" t="str">
        <f>IF(OR(ISBLANK(F974),
AND(
ISBLANK(E974),
NOT(ISNUMBER(E974))
)),
"",
IF(
E974&lt;=Schwierigkeitsstufen!J$3,
Schwierigkeitsstufen!K$3,
Schwierigkeitsstufen!K$2
))</f>
        <v/>
      </c>
    </row>
    <row r="975" spans="1:32" s="50" customFormat="1" ht="15" x14ac:dyDescent="0.2">
      <c r="A975" s="46"/>
      <c r="B975" s="46"/>
      <c r="C975" s="48"/>
      <c r="D975" s="48"/>
      <c r="E975" s="47"/>
      <c r="F975" s="48"/>
      <c r="G975" s="48"/>
      <c r="H975" s="170" t="str">
        <f>IF(ISBLANK(G975)," ",IF(LOOKUP(G975,MannschaftsNrListe,Mannschaften!B$4:B$53)&lt;&gt;0,LOOKUP(G975,MannschaftsNrListe,Mannschaften!B$4:B$53),""))</f>
        <v xml:space="preserve"> </v>
      </c>
      <c r="I975" s="48"/>
      <c r="J975" s="48"/>
      <c r="K975" s="48"/>
      <c r="L975" s="48"/>
      <c r="M975" s="48"/>
      <c r="N975" s="48"/>
      <c r="O975" s="48"/>
      <c r="P975" s="48"/>
      <c r="Q975" s="48"/>
      <c r="R975" s="48"/>
      <c r="S975" s="48"/>
      <c r="T975" s="48"/>
      <c r="U975" s="48"/>
      <c r="V975" s="48"/>
      <c r="W975" s="48"/>
      <c r="X975" s="48"/>
      <c r="Y975" s="48"/>
      <c r="Z975" s="48"/>
      <c r="AA975" s="49"/>
      <c r="AB975" s="142">
        <f t="shared" si="31"/>
        <v>0</v>
      </c>
      <c r="AC975" s="142">
        <f>IF(NOT(ISBLANK(F975)),LOOKUP(F975,EWKNrListe,Übersicht!D$11:D$26),0)</f>
        <v>0</v>
      </c>
      <c r="AD975" s="142">
        <f>IF(AND(NOT(ISBLANK(G975)),ISNUMBER(H975)),LOOKUP(H975,WKNrListe,Übersicht!I$11:I$26),)</f>
        <v>0</v>
      </c>
      <c r="AE975" s="216" t="str">
        <f t="shared" si="30"/>
        <v/>
      </c>
      <c r="AF975" s="206" t="str">
        <f>IF(OR(ISBLANK(F975),
AND(
ISBLANK(E975),
NOT(ISNUMBER(E975))
)),
"",
IF(
E975&lt;=Schwierigkeitsstufen!J$3,
Schwierigkeitsstufen!K$3,
Schwierigkeitsstufen!K$2
))</f>
        <v/>
      </c>
    </row>
    <row r="976" spans="1:32" s="50" customFormat="1" ht="15" x14ac:dyDescent="0.2">
      <c r="A976" s="46"/>
      <c r="B976" s="46"/>
      <c r="C976" s="48"/>
      <c r="D976" s="48"/>
      <c r="E976" s="47"/>
      <c r="F976" s="48"/>
      <c r="G976" s="48"/>
      <c r="H976" s="170" t="str">
        <f>IF(ISBLANK(G976)," ",IF(LOOKUP(G976,MannschaftsNrListe,Mannschaften!B$4:B$53)&lt;&gt;0,LOOKUP(G976,MannschaftsNrListe,Mannschaften!B$4:B$53),""))</f>
        <v xml:space="preserve"> </v>
      </c>
      <c r="I976" s="48"/>
      <c r="J976" s="48"/>
      <c r="K976" s="48"/>
      <c r="L976" s="48"/>
      <c r="M976" s="48"/>
      <c r="N976" s="48"/>
      <c r="O976" s="48"/>
      <c r="P976" s="48"/>
      <c r="Q976" s="48"/>
      <c r="R976" s="48"/>
      <c r="S976" s="48"/>
      <c r="T976" s="48"/>
      <c r="U976" s="48"/>
      <c r="V976" s="48"/>
      <c r="W976" s="48"/>
      <c r="X976" s="48"/>
      <c r="Y976" s="48"/>
      <c r="Z976" s="48"/>
      <c r="AA976" s="49"/>
      <c r="AB976" s="142">
        <f t="shared" si="31"/>
        <v>0</v>
      </c>
      <c r="AC976" s="142">
        <f>IF(NOT(ISBLANK(F976)),LOOKUP(F976,EWKNrListe,Übersicht!D$11:D$26),0)</f>
        <v>0</v>
      </c>
      <c r="AD976" s="142">
        <f>IF(AND(NOT(ISBLANK(G976)),ISNUMBER(H976)),LOOKUP(H976,WKNrListe,Übersicht!I$11:I$26),)</f>
        <v>0</v>
      </c>
      <c r="AE976" s="216" t="str">
        <f t="shared" si="30"/>
        <v/>
      </c>
      <c r="AF976" s="206" t="str">
        <f>IF(OR(ISBLANK(F976),
AND(
ISBLANK(E976),
NOT(ISNUMBER(E976))
)),
"",
IF(
E976&lt;=Schwierigkeitsstufen!J$3,
Schwierigkeitsstufen!K$3,
Schwierigkeitsstufen!K$2
))</f>
        <v/>
      </c>
    </row>
    <row r="977" spans="1:32" s="50" customFormat="1" ht="15" x14ac:dyDescent="0.2">
      <c r="A977" s="46"/>
      <c r="B977" s="46"/>
      <c r="C977" s="48"/>
      <c r="D977" s="48"/>
      <c r="E977" s="47"/>
      <c r="F977" s="48"/>
      <c r="G977" s="48"/>
      <c r="H977" s="170" t="str">
        <f>IF(ISBLANK(G977)," ",IF(LOOKUP(G977,MannschaftsNrListe,Mannschaften!B$4:B$53)&lt;&gt;0,LOOKUP(G977,MannschaftsNrListe,Mannschaften!B$4:B$53),""))</f>
        <v xml:space="preserve"> </v>
      </c>
      <c r="I977" s="48"/>
      <c r="J977" s="48"/>
      <c r="K977" s="48"/>
      <c r="L977" s="48"/>
      <c r="M977" s="48"/>
      <c r="N977" s="48"/>
      <c r="O977" s="48"/>
      <c r="P977" s="48"/>
      <c r="Q977" s="48"/>
      <c r="R977" s="48"/>
      <c r="S977" s="48"/>
      <c r="T977" s="48"/>
      <c r="U977" s="48"/>
      <c r="V977" s="48"/>
      <c r="W977" s="48"/>
      <c r="X977" s="48"/>
      <c r="Y977" s="48"/>
      <c r="Z977" s="48"/>
      <c r="AA977" s="49"/>
      <c r="AB977" s="142">
        <f t="shared" si="31"/>
        <v>0</v>
      </c>
      <c r="AC977" s="142">
        <f>IF(NOT(ISBLANK(F977)),LOOKUP(F977,EWKNrListe,Übersicht!D$11:D$26),0)</f>
        <v>0</v>
      </c>
      <c r="AD977" s="142">
        <f>IF(AND(NOT(ISBLANK(G977)),ISNUMBER(H977)),LOOKUP(H977,WKNrListe,Übersicht!I$11:I$26),)</f>
        <v>0</v>
      </c>
      <c r="AE977" s="216" t="str">
        <f t="shared" si="30"/>
        <v/>
      </c>
      <c r="AF977" s="206" t="str">
        <f>IF(OR(ISBLANK(F977),
AND(
ISBLANK(E977),
NOT(ISNUMBER(E977))
)),
"",
IF(
E977&lt;=Schwierigkeitsstufen!J$3,
Schwierigkeitsstufen!K$3,
Schwierigkeitsstufen!K$2
))</f>
        <v/>
      </c>
    </row>
    <row r="978" spans="1:32" s="50" customFormat="1" ht="15" x14ac:dyDescent="0.2">
      <c r="A978" s="46"/>
      <c r="B978" s="46"/>
      <c r="C978" s="48"/>
      <c r="D978" s="48"/>
      <c r="E978" s="47"/>
      <c r="F978" s="48"/>
      <c r="G978" s="48"/>
      <c r="H978" s="170" t="str">
        <f>IF(ISBLANK(G978)," ",IF(LOOKUP(G978,MannschaftsNrListe,Mannschaften!B$4:B$53)&lt;&gt;0,LOOKUP(G978,MannschaftsNrListe,Mannschaften!B$4:B$53),""))</f>
        <v xml:space="preserve"> </v>
      </c>
      <c r="I978" s="48"/>
      <c r="J978" s="48"/>
      <c r="K978" s="48"/>
      <c r="L978" s="48"/>
      <c r="M978" s="48"/>
      <c r="N978" s="48"/>
      <c r="O978" s="48"/>
      <c r="P978" s="48"/>
      <c r="Q978" s="48"/>
      <c r="R978" s="48"/>
      <c r="S978" s="48"/>
      <c r="T978" s="48"/>
      <c r="U978" s="48"/>
      <c r="V978" s="48"/>
      <c r="W978" s="48"/>
      <c r="X978" s="48"/>
      <c r="Y978" s="48"/>
      <c r="Z978" s="48"/>
      <c r="AA978" s="49"/>
      <c r="AB978" s="142">
        <f t="shared" si="31"/>
        <v>0</v>
      </c>
      <c r="AC978" s="142">
        <f>IF(NOT(ISBLANK(F978)),LOOKUP(F978,EWKNrListe,Übersicht!D$11:D$26),0)</f>
        <v>0</v>
      </c>
      <c r="AD978" s="142">
        <f>IF(AND(NOT(ISBLANK(G978)),ISNUMBER(H978)),LOOKUP(H978,WKNrListe,Übersicht!I$11:I$26),)</f>
        <v>0</v>
      </c>
      <c r="AE978" s="216" t="str">
        <f t="shared" si="30"/>
        <v/>
      </c>
      <c r="AF978" s="206" t="str">
        <f>IF(OR(ISBLANK(F978),
AND(
ISBLANK(E978),
NOT(ISNUMBER(E978))
)),
"",
IF(
E978&lt;=Schwierigkeitsstufen!J$3,
Schwierigkeitsstufen!K$3,
Schwierigkeitsstufen!K$2
))</f>
        <v/>
      </c>
    </row>
    <row r="979" spans="1:32" s="50" customFormat="1" ht="15" x14ac:dyDescent="0.2">
      <c r="A979" s="46"/>
      <c r="B979" s="46"/>
      <c r="C979" s="48"/>
      <c r="D979" s="48"/>
      <c r="E979" s="47"/>
      <c r="F979" s="48"/>
      <c r="G979" s="48"/>
      <c r="H979" s="170" t="str">
        <f>IF(ISBLANK(G979)," ",IF(LOOKUP(G979,MannschaftsNrListe,Mannschaften!B$4:B$53)&lt;&gt;0,LOOKUP(G979,MannschaftsNrListe,Mannschaften!B$4:B$53),""))</f>
        <v xml:space="preserve"> </v>
      </c>
      <c r="I979" s="48"/>
      <c r="J979" s="48"/>
      <c r="K979" s="48"/>
      <c r="L979" s="48"/>
      <c r="M979" s="48"/>
      <c r="N979" s="48"/>
      <c r="O979" s="48"/>
      <c r="P979" s="48"/>
      <c r="Q979" s="48"/>
      <c r="R979" s="48"/>
      <c r="S979" s="48"/>
      <c r="T979" s="48"/>
      <c r="U979" s="48"/>
      <c r="V979" s="48"/>
      <c r="W979" s="48"/>
      <c r="X979" s="48"/>
      <c r="Y979" s="48"/>
      <c r="Z979" s="48"/>
      <c r="AA979" s="49"/>
      <c r="AB979" s="142">
        <f t="shared" si="31"/>
        <v>0</v>
      </c>
      <c r="AC979" s="142">
        <f>IF(NOT(ISBLANK(F979)),LOOKUP(F979,EWKNrListe,Übersicht!D$11:D$26),0)</f>
        <v>0</v>
      </c>
      <c r="AD979" s="142">
        <f>IF(AND(NOT(ISBLANK(G979)),ISNUMBER(H979)),LOOKUP(H979,WKNrListe,Übersicht!I$11:I$26),)</f>
        <v>0</v>
      </c>
      <c r="AE979" s="216" t="str">
        <f t="shared" si="30"/>
        <v/>
      </c>
      <c r="AF979" s="206" t="str">
        <f>IF(OR(ISBLANK(F979),
AND(
ISBLANK(E979),
NOT(ISNUMBER(E979))
)),
"",
IF(
E979&lt;=Schwierigkeitsstufen!J$3,
Schwierigkeitsstufen!K$3,
Schwierigkeitsstufen!K$2
))</f>
        <v/>
      </c>
    </row>
    <row r="980" spans="1:32" s="50" customFormat="1" ht="15" x14ac:dyDescent="0.2">
      <c r="A980" s="46"/>
      <c r="B980" s="46"/>
      <c r="C980" s="48"/>
      <c r="D980" s="48"/>
      <c r="E980" s="47"/>
      <c r="F980" s="48"/>
      <c r="G980" s="48"/>
      <c r="H980" s="170" t="str">
        <f>IF(ISBLANK(G980)," ",IF(LOOKUP(G980,MannschaftsNrListe,Mannschaften!B$4:B$53)&lt;&gt;0,LOOKUP(G980,MannschaftsNrListe,Mannschaften!B$4:B$53),""))</f>
        <v xml:space="preserve"> </v>
      </c>
      <c r="I980" s="48"/>
      <c r="J980" s="48"/>
      <c r="K980" s="48"/>
      <c r="L980" s="48"/>
      <c r="M980" s="48"/>
      <c r="N980" s="48"/>
      <c r="O980" s="48"/>
      <c r="P980" s="48"/>
      <c r="Q980" s="48"/>
      <c r="R980" s="48"/>
      <c r="S980" s="48"/>
      <c r="T980" s="48"/>
      <c r="U980" s="48"/>
      <c r="V980" s="48"/>
      <c r="W980" s="48"/>
      <c r="X980" s="48"/>
      <c r="Y980" s="48"/>
      <c r="Z980" s="48"/>
      <c r="AA980" s="49"/>
      <c r="AB980" s="142">
        <f t="shared" si="31"/>
        <v>0</v>
      </c>
      <c r="AC980" s="142">
        <f>IF(NOT(ISBLANK(F980)),LOOKUP(F980,EWKNrListe,Übersicht!D$11:D$26),0)</f>
        <v>0</v>
      </c>
      <c r="AD980" s="142">
        <f>IF(AND(NOT(ISBLANK(G980)),ISNUMBER(H980)),LOOKUP(H980,WKNrListe,Übersicht!I$11:I$26),)</f>
        <v>0</v>
      </c>
      <c r="AE980" s="216" t="str">
        <f t="shared" si="30"/>
        <v/>
      </c>
      <c r="AF980" s="206" t="str">
        <f>IF(OR(ISBLANK(F980),
AND(
ISBLANK(E980),
NOT(ISNUMBER(E980))
)),
"",
IF(
E980&lt;=Schwierigkeitsstufen!J$3,
Schwierigkeitsstufen!K$3,
Schwierigkeitsstufen!K$2
))</f>
        <v/>
      </c>
    </row>
    <row r="981" spans="1:32" s="50" customFormat="1" ht="15" x14ac:dyDescent="0.2">
      <c r="A981" s="46"/>
      <c r="B981" s="46"/>
      <c r="C981" s="48"/>
      <c r="D981" s="48"/>
      <c r="E981" s="47"/>
      <c r="F981" s="48"/>
      <c r="G981" s="48"/>
      <c r="H981" s="170" t="str">
        <f>IF(ISBLANK(G981)," ",IF(LOOKUP(G981,MannschaftsNrListe,Mannschaften!B$4:B$53)&lt;&gt;0,LOOKUP(G981,MannschaftsNrListe,Mannschaften!B$4:B$53),""))</f>
        <v xml:space="preserve"> </v>
      </c>
      <c r="I981" s="48"/>
      <c r="J981" s="48"/>
      <c r="K981" s="48"/>
      <c r="L981" s="48"/>
      <c r="M981" s="48"/>
      <c r="N981" s="48"/>
      <c r="O981" s="48"/>
      <c r="P981" s="48"/>
      <c r="Q981" s="48"/>
      <c r="R981" s="48"/>
      <c r="S981" s="48"/>
      <c r="T981" s="48"/>
      <c r="U981" s="48"/>
      <c r="V981" s="48"/>
      <c r="W981" s="48"/>
      <c r="X981" s="48"/>
      <c r="Y981" s="48"/>
      <c r="Z981" s="48"/>
      <c r="AA981" s="49"/>
      <c r="AB981" s="142">
        <f t="shared" si="31"/>
        <v>0</v>
      </c>
      <c r="AC981" s="142">
        <f>IF(NOT(ISBLANK(F981)),LOOKUP(F981,EWKNrListe,Übersicht!D$11:D$26),0)</f>
        <v>0</v>
      </c>
      <c r="AD981" s="142">
        <f>IF(AND(NOT(ISBLANK(G981)),ISNUMBER(H981)),LOOKUP(H981,WKNrListe,Übersicht!I$11:I$26),)</f>
        <v>0</v>
      </c>
      <c r="AE981" s="216" t="str">
        <f t="shared" si="30"/>
        <v/>
      </c>
      <c r="AF981" s="206" t="str">
        <f>IF(OR(ISBLANK(F981),
AND(
ISBLANK(E981),
NOT(ISNUMBER(E981))
)),
"",
IF(
E981&lt;=Schwierigkeitsstufen!J$3,
Schwierigkeitsstufen!K$3,
Schwierigkeitsstufen!K$2
))</f>
        <v/>
      </c>
    </row>
    <row r="982" spans="1:32" s="50" customFormat="1" ht="15" x14ac:dyDescent="0.2">
      <c r="A982" s="46"/>
      <c r="B982" s="46"/>
      <c r="C982" s="48"/>
      <c r="D982" s="48"/>
      <c r="E982" s="47"/>
      <c r="F982" s="48"/>
      <c r="G982" s="48"/>
      <c r="H982" s="170" t="str">
        <f>IF(ISBLANK(G982)," ",IF(LOOKUP(G982,MannschaftsNrListe,Mannschaften!B$4:B$53)&lt;&gt;0,LOOKUP(G982,MannschaftsNrListe,Mannschaften!B$4:B$53),""))</f>
        <v xml:space="preserve"> </v>
      </c>
      <c r="I982" s="48"/>
      <c r="J982" s="48"/>
      <c r="K982" s="48"/>
      <c r="L982" s="48"/>
      <c r="M982" s="48"/>
      <c r="N982" s="48"/>
      <c r="O982" s="48"/>
      <c r="P982" s="48"/>
      <c r="Q982" s="48"/>
      <c r="R982" s="48"/>
      <c r="S982" s="48"/>
      <c r="T982" s="48"/>
      <c r="U982" s="48"/>
      <c r="V982" s="48"/>
      <c r="W982" s="48"/>
      <c r="X982" s="48"/>
      <c r="Y982" s="48"/>
      <c r="Z982" s="48"/>
      <c r="AA982" s="49"/>
      <c r="AB982" s="142">
        <f t="shared" si="31"/>
        <v>0</v>
      </c>
      <c r="AC982" s="142">
        <f>IF(NOT(ISBLANK(F982)),LOOKUP(F982,EWKNrListe,Übersicht!D$11:D$26),0)</f>
        <v>0</v>
      </c>
      <c r="AD982" s="142">
        <f>IF(AND(NOT(ISBLANK(G982)),ISNUMBER(H982)),LOOKUP(H982,WKNrListe,Übersicht!I$11:I$26),)</f>
        <v>0</v>
      </c>
      <c r="AE982" s="216" t="str">
        <f t="shared" si="30"/>
        <v/>
      </c>
      <c r="AF982" s="206" t="str">
        <f>IF(OR(ISBLANK(F982),
AND(
ISBLANK(E982),
NOT(ISNUMBER(E982))
)),
"",
IF(
E982&lt;=Schwierigkeitsstufen!J$3,
Schwierigkeitsstufen!K$3,
Schwierigkeitsstufen!K$2
))</f>
        <v/>
      </c>
    </row>
    <row r="983" spans="1:32" s="50" customFormat="1" ht="15" x14ac:dyDescent="0.2">
      <c r="A983" s="46"/>
      <c r="B983" s="46"/>
      <c r="C983" s="48"/>
      <c r="D983" s="48"/>
      <c r="E983" s="47"/>
      <c r="F983" s="48"/>
      <c r="G983" s="48"/>
      <c r="H983" s="170" t="str">
        <f>IF(ISBLANK(G983)," ",IF(LOOKUP(G983,MannschaftsNrListe,Mannschaften!B$4:B$53)&lt;&gt;0,LOOKUP(G983,MannschaftsNrListe,Mannschaften!B$4:B$53),""))</f>
        <v xml:space="preserve"> </v>
      </c>
      <c r="I983" s="48"/>
      <c r="J983" s="48"/>
      <c r="K983" s="48"/>
      <c r="L983" s="48"/>
      <c r="M983" s="48"/>
      <c r="N983" s="48"/>
      <c r="O983" s="48"/>
      <c r="P983" s="48"/>
      <c r="Q983" s="48"/>
      <c r="R983" s="48"/>
      <c r="S983" s="48"/>
      <c r="T983" s="48"/>
      <c r="U983" s="48"/>
      <c r="V983" s="48"/>
      <c r="W983" s="48"/>
      <c r="X983" s="48"/>
      <c r="Y983" s="48"/>
      <c r="Z983" s="48"/>
      <c r="AA983" s="49"/>
      <c r="AB983" s="142">
        <f t="shared" si="31"/>
        <v>0</v>
      </c>
      <c r="AC983" s="142">
        <f>IF(NOT(ISBLANK(F983)),LOOKUP(F983,EWKNrListe,Übersicht!D$11:D$26),0)</f>
        <v>0</v>
      </c>
      <c r="AD983" s="142">
        <f>IF(AND(NOT(ISBLANK(G983)),ISNUMBER(H983)),LOOKUP(H983,WKNrListe,Übersicht!I$11:I$26),)</f>
        <v>0</v>
      </c>
      <c r="AE983" s="216" t="str">
        <f t="shared" si="30"/>
        <v/>
      </c>
      <c r="AF983" s="206" t="str">
        <f>IF(OR(ISBLANK(F983),
AND(
ISBLANK(E983),
NOT(ISNUMBER(E983))
)),
"",
IF(
E983&lt;=Schwierigkeitsstufen!J$3,
Schwierigkeitsstufen!K$3,
Schwierigkeitsstufen!K$2
))</f>
        <v/>
      </c>
    </row>
    <row r="984" spans="1:32" s="50" customFormat="1" ht="15" x14ac:dyDescent="0.2">
      <c r="A984" s="46"/>
      <c r="B984" s="46"/>
      <c r="C984" s="48"/>
      <c r="D984" s="48"/>
      <c r="E984" s="47"/>
      <c r="F984" s="48"/>
      <c r="G984" s="48"/>
      <c r="H984" s="170" t="str">
        <f>IF(ISBLANK(G984)," ",IF(LOOKUP(G984,MannschaftsNrListe,Mannschaften!B$4:B$53)&lt;&gt;0,LOOKUP(G984,MannschaftsNrListe,Mannschaften!B$4:B$53),""))</f>
        <v xml:space="preserve"> </v>
      </c>
      <c r="I984" s="48"/>
      <c r="J984" s="48"/>
      <c r="K984" s="48"/>
      <c r="L984" s="48"/>
      <c r="M984" s="48"/>
      <c r="N984" s="48"/>
      <c r="O984" s="48"/>
      <c r="P984" s="48"/>
      <c r="Q984" s="48"/>
      <c r="R984" s="48"/>
      <c r="S984" s="48"/>
      <c r="T984" s="48"/>
      <c r="U984" s="48"/>
      <c r="V984" s="48"/>
      <c r="W984" s="48"/>
      <c r="X984" s="48"/>
      <c r="Y984" s="48"/>
      <c r="Z984" s="48"/>
      <c r="AA984" s="49"/>
      <c r="AB984" s="142">
        <f t="shared" si="31"/>
        <v>0</v>
      </c>
      <c r="AC984" s="142">
        <f>IF(NOT(ISBLANK(F984)),LOOKUP(F984,EWKNrListe,Übersicht!D$11:D$26),0)</f>
        <v>0</v>
      </c>
      <c r="AD984" s="142">
        <f>IF(AND(NOT(ISBLANK(G984)),ISNUMBER(H984)),LOOKUP(H984,WKNrListe,Übersicht!I$11:I$26),)</f>
        <v>0</v>
      </c>
      <c r="AE984" s="216" t="str">
        <f t="shared" si="30"/>
        <v/>
      </c>
      <c r="AF984" s="206" t="str">
        <f>IF(OR(ISBLANK(F984),
AND(
ISBLANK(E984),
NOT(ISNUMBER(E984))
)),
"",
IF(
E984&lt;=Schwierigkeitsstufen!J$3,
Schwierigkeitsstufen!K$3,
Schwierigkeitsstufen!K$2
))</f>
        <v/>
      </c>
    </row>
    <row r="985" spans="1:32" s="50" customFormat="1" ht="15" x14ac:dyDescent="0.2">
      <c r="A985" s="46"/>
      <c r="B985" s="46"/>
      <c r="C985" s="48"/>
      <c r="D985" s="48"/>
      <c r="E985" s="47"/>
      <c r="F985" s="48"/>
      <c r="G985" s="48"/>
      <c r="H985" s="170" t="str">
        <f>IF(ISBLANK(G985)," ",IF(LOOKUP(G985,MannschaftsNrListe,Mannschaften!B$4:B$53)&lt;&gt;0,LOOKUP(G985,MannschaftsNrListe,Mannschaften!B$4:B$53),""))</f>
        <v xml:space="preserve"> </v>
      </c>
      <c r="I985" s="48"/>
      <c r="J985" s="48"/>
      <c r="K985" s="48"/>
      <c r="L985" s="48"/>
      <c r="M985" s="48"/>
      <c r="N985" s="48"/>
      <c r="O985" s="48"/>
      <c r="P985" s="48"/>
      <c r="Q985" s="48"/>
      <c r="R985" s="48"/>
      <c r="S985" s="48"/>
      <c r="T985" s="48"/>
      <c r="U985" s="48"/>
      <c r="V985" s="48"/>
      <c r="W985" s="48"/>
      <c r="X985" s="48"/>
      <c r="Y985" s="48"/>
      <c r="Z985" s="48"/>
      <c r="AA985" s="49"/>
      <c r="AB985" s="142">
        <f t="shared" si="31"/>
        <v>0</v>
      </c>
      <c r="AC985" s="142">
        <f>IF(NOT(ISBLANK(F985)),LOOKUP(F985,EWKNrListe,Übersicht!D$11:D$26),0)</f>
        <v>0</v>
      </c>
      <c r="AD985" s="142">
        <f>IF(AND(NOT(ISBLANK(G985)),ISNUMBER(H985)),LOOKUP(H985,WKNrListe,Übersicht!I$11:I$26),)</f>
        <v>0</v>
      </c>
      <c r="AE985" s="216" t="str">
        <f t="shared" si="30"/>
        <v/>
      </c>
      <c r="AF985" s="206" t="str">
        <f>IF(OR(ISBLANK(F985),
AND(
ISBLANK(E985),
NOT(ISNUMBER(E985))
)),
"",
IF(
E985&lt;=Schwierigkeitsstufen!J$3,
Schwierigkeitsstufen!K$3,
Schwierigkeitsstufen!K$2
))</f>
        <v/>
      </c>
    </row>
    <row r="986" spans="1:32" s="50" customFormat="1" ht="15" x14ac:dyDescent="0.2">
      <c r="A986" s="46"/>
      <c r="B986" s="46"/>
      <c r="C986" s="48"/>
      <c r="D986" s="48"/>
      <c r="E986" s="47"/>
      <c r="F986" s="48"/>
      <c r="G986" s="48"/>
      <c r="H986" s="170" t="str">
        <f>IF(ISBLANK(G986)," ",IF(LOOKUP(G986,MannschaftsNrListe,Mannschaften!B$4:B$53)&lt;&gt;0,LOOKUP(G986,MannschaftsNrListe,Mannschaften!B$4:B$53),""))</f>
        <v xml:space="preserve"> </v>
      </c>
      <c r="I986" s="48"/>
      <c r="J986" s="48"/>
      <c r="K986" s="48"/>
      <c r="L986" s="48"/>
      <c r="M986" s="48"/>
      <c r="N986" s="48"/>
      <c r="O986" s="48"/>
      <c r="P986" s="48"/>
      <c r="Q986" s="48"/>
      <c r="R986" s="48"/>
      <c r="S986" s="48"/>
      <c r="T986" s="48"/>
      <c r="U986" s="48"/>
      <c r="V986" s="48"/>
      <c r="W986" s="48"/>
      <c r="X986" s="48"/>
      <c r="Y986" s="48"/>
      <c r="Z986" s="48"/>
      <c r="AA986" s="49"/>
      <c r="AB986" s="142">
        <f t="shared" si="31"/>
        <v>0</v>
      </c>
      <c r="AC986" s="142">
        <f>IF(NOT(ISBLANK(F986)),LOOKUP(F986,EWKNrListe,Übersicht!D$11:D$26),0)</f>
        <v>0</v>
      </c>
      <c r="AD986" s="142">
        <f>IF(AND(NOT(ISBLANK(G986)),ISNUMBER(H986)),LOOKUP(H986,WKNrListe,Übersicht!I$11:I$26),)</f>
        <v>0</v>
      </c>
      <c r="AE986" s="216" t="str">
        <f t="shared" si="30"/>
        <v/>
      </c>
      <c r="AF986" s="206" t="str">
        <f>IF(OR(ISBLANK(F986),
AND(
ISBLANK(E986),
NOT(ISNUMBER(E986))
)),
"",
IF(
E986&lt;=Schwierigkeitsstufen!J$3,
Schwierigkeitsstufen!K$3,
Schwierigkeitsstufen!K$2
))</f>
        <v/>
      </c>
    </row>
    <row r="987" spans="1:32" s="50" customFormat="1" ht="15" x14ac:dyDescent="0.2">
      <c r="A987" s="46"/>
      <c r="B987" s="46"/>
      <c r="C987" s="48"/>
      <c r="D987" s="48"/>
      <c r="E987" s="47"/>
      <c r="F987" s="48"/>
      <c r="G987" s="48"/>
      <c r="H987" s="170" t="str">
        <f>IF(ISBLANK(G987)," ",IF(LOOKUP(G987,MannschaftsNrListe,Mannschaften!B$4:B$53)&lt;&gt;0,LOOKUP(G987,MannschaftsNrListe,Mannschaften!B$4:B$53),""))</f>
        <v xml:space="preserve"> </v>
      </c>
      <c r="I987" s="48"/>
      <c r="J987" s="48"/>
      <c r="K987" s="48"/>
      <c r="L987" s="48"/>
      <c r="M987" s="48"/>
      <c r="N987" s="48"/>
      <c r="O987" s="48"/>
      <c r="P987" s="48"/>
      <c r="Q987" s="48"/>
      <c r="R987" s="48"/>
      <c r="S987" s="48"/>
      <c r="T987" s="48"/>
      <c r="U987" s="48"/>
      <c r="V987" s="48"/>
      <c r="W987" s="48"/>
      <c r="X987" s="48"/>
      <c r="Y987" s="48"/>
      <c r="Z987" s="48"/>
      <c r="AA987" s="49"/>
      <c r="AB987" s="142">
        <f t="shared" si="31"/>
        <v>0</v>
      </c>
      <c r="AC987" s="142">
        <f>IF(NOT(ISBLANK(F987)),LOOKUP(F987,EWKNrListe,Übersicht!D$11:D$26),0)</f>
        <v>0</v>
      </c>
      <c r="AD987" s="142">
        <f>IF(AND(NOT(ISBLANK(G987)),ISNUMBER(H987)),LOOKUP(H987,WKNrListe,Übersicht!I$11:I$26),)</f>
        <v>0</v>
      </c>
      <c r="AE987" s="216" t="str">
        <f t="shared" si="30"/>
        <v/>
      </c>
      <c r="AF987" s="206" t="str">
        <f>IF(OR(ISBLANK(F987),
AND(
ISBLANK(E987),
NOT(ISNUMBER(E987))
)),
"",
IF(
E987&lt;=Schwierigkeitsstufen!J$3,
Schwierigkeitsstufen!K$3,
Schwierigkeitsstufen!K$2
))</f>
        <v/>
      </c>
    </row>
    <row r="988" spans="1:32" s="50" customFormat="1" ht="15" x14ac:dyDescent="0.2">
      <c r="A988" s="46"/>
      <c r="B988" s="46"/>
      <c r="C988" s="48"/>
      <c r="D988" s="48"/>
      <c r="E988" s="47"/>
      <c r="F988" s="48"/>
      <c r="G988" s="48"/>
      <c r="H988" s="170" t="str">
        <f>IF(ISBLANK(G988)," ",IF(LOOKUP(G988,MannschaftsNrListe,Mannschaften!B$4:B$53)&lt;&gt;0,LOOKUP(G988,MannschaftsNrListe,Mannschaften!B$4:B$53),""))</f>
        <v xml:space="preserve"> </v>
      </c>
      <c r="I988" s="48"/>
      <c r="J988" s="48"/>
      <c r="K988" s="48"/>
      <c r="L988" s="48"/>
      <c r="M988" s="48"/>
      <c r="N988" s="48"/>
      <c r="O988" s="48"/>
      <c r="P988" s="48"/>
      <c r="Q988" s="48"/>
      <c r="R988" s="48"/>
      <c r="S988" s="48"/>
      <c r="T988" s="48"/>
      <c r="U988" s="48"/>
      <c r="V988" s="48"/>
      <c r="W988" s="48"/>
      <c r="X988" s="48"/>
      <c r="Y988" s="48"/>
      <c r="Z988" s="48"/>
      <c r="AA988" s="49"/>
      <c r="AB988" s="142">
        <f t="shared" si="31"/>
        <v>0</v>
      </c>
      <c r="AC988" s="142">
        <f>IF(NOT(ISBLANK(F988)),LOOKUP(F988,EWKNrListe,Übersicht!D$11:D$26),0)</f>
        <v>0</v>
      </c>
      <c r="AD988" s="142">
        <f>IF(AND(NOT(ISBLANK(G988)),ISNUMBER(H988)),LOOKUP(H988,WKNrListe,Übersicht!I$11:I$26),)</f>
        <v>0</v>
      </c>
      <c r="AE988" s="216" t="str">
        <f t="shared" si="30"/>
        <v/>
      </c>
      <c r="AF988" s="206" t="str">
        <f>IF(OR(ISBLANK(F988),
AND(
ISBLANK(E988),
NOT(ISNUMBER(E988))
)),
"",
IF(
E988&lt;=Schwierigkeitsstufen!J$3,
Schwierigkeitsstufen!K$3,
Schwierigkeitsstufen!K$2
))</f>
        <v/>
      </c>
    </row>
    <row r="989" spans="1:32" s="50" customFormat="1" ht="15" x14ac:dyDescent="0.2">
      <c r="A989" s="46"/>
      <c r="B989" s="46"/>
      <c r="C989" s="48"/>
      <c r="D989" s="48"/>
      <c r="E989" s="47"/>
      <c r="F989" s="48"/>
      <c r="G989" s="48"/>
      <c r="H989" s="170" t="str">
        <f>IF(ISBLANK(G989)," ",IF(LOOKUP(G989,MannschaftsNrListe,Mannschaften!B$4:B$53)&lt;&gt;0,LOOKUP(G989,MannschaftsNrListe,Mannschaften!B$4:B$53),""))</f>
        <v xml:space="preserve"> </v>
      </c>
      <c r="I989" s="48"/>
      <c r="J989" s="48"/>
      <c r="K989" s="48"/>
      <c r="L989" s="48"/>
      <c r="M989" s="48"/>
      <c r="N989" s="48"/>
      <c r="O989" s="48"/>
      <c r="P989" s="48"/>
      <c r="Q989" s="48"/>
      <c r="R989" s="48"/>
      <c r="S989" s="48"/>
      <c r="T989" s="48"/>
      <c r="U989" s="48"/>
      <c r="V989" s="48"/>
      <c r="W989" s="48"/>
      <c r="X989" s="48"/>
      <c r="Y989" s="48"/>
      <c r="Z989" s="48"/>
      <c r="AA989" s="49"/>
      <c r="AB989" s="142">
        <f t="shared" si="31"/>
        <v>0</v>
      </c>
      <c r="AC989" s="142">
        <f>IF(NOT(ISBLANK(F989)),LOOKUP(F989,EWKNrListe,Übersicht!D$11:D$26),0)</f>
        <v>0</v>
      </c>
      <c r="AD989" s="142">
        <f>IF(AND(NOT(ISBLANK(G989)),ISNUMBER(H989)),LOOKUP(H989,WKNrListe,Übersicht!I$11:I$26),)</f>
        <v>0</v>
      </c>
      <c r="AE989" s="216" t="str">
        <f t="shared" si="30"/>
        <v/>
      </c>
      <c r="AF989" s="206" t="str">
        <f>IF(OR(ISBLANK(F989),
AND(
ISBLANK(E989),
NOT(ISNUMBER(E989))
)),
"",
IF(
E989&lt;=Schwierigkeitsstufen!J$3,
Schwierigkeitsstufen!K$3,
Schwierigkeitsstufen!K$2
))</f>
        <v/>
      </c>
    </row>
    <row r="990" spans="1:32" s="50" customFormat="1" ht="15" x14ac:dyDescent="0.2">
      <c r="A990" s="46"/>
      <c r="B990" s="46"/>
      <c r="C990" s="48"/>
      <c r="D990" s="48"/>
      <c r="E990" s="47"/>
      <c r="F990" s="48"/>
      <c r="G990" s="48"/>
      <c r="H990" s="170" t="str">
        <f>IF(ISBLANK(G990)," ",IF(LOOKUP(G990,MannschaftsNrListe,Mannschaften!B$4:B$53)&lt;&gt;0,LOOKUP(G990,MannschaftsNrListe,Mannschaften!B$4:B$53),""))</f>
        <v xml:space="preserve"> </v>
      </c>
      <c r="I990" s="48"/>
      <c r="J990" s="48"/>
      <c r="K990" s="48"/>
      <c r="L990" s="48"/>
      <c r="M990" s="48"/>
      <c r="N990" s="48"/>
      <c r="O990" s="48"/>
      <c r="P990" s="48"/>
      <c r="Q990" s="48"/>
      <c r="R990" s="48"/>
      <c r="S990" s="48"/>
      <c r="T990" s="48"/>
      <c r="U990" s="48"/>
      <c r="V990" s="48"/>
      <c r="W990" s="48"/>
      <c r="X990" s="48"/>
      <c r="Y990" s="48"/>
      <c r="Z990" s="48"/>
      <c r="AA990" s="49"/>
      <c r="AB990" s="142">
        <f t="shared" si="31"/>
        <v>0</v>
      </c>
      <c r="AC990" s="142">
        <f>IF(NOT(ISBLANK(F990)),LOOKUP(F990,EWKNrListe,Übersicht!D$11:D$26),0)</f>
        <v>0</v>
      </c>
      <c r="AD990" s="142">
        <f>IF(AND(NOT(ISBLANK(G990)),ISNUMBER(H990)),LOOKUP(H990,WKNrListe,Übersicht!I$11:I$26),)</f>
        <v>0</v>
      </c>
      <c r="AE990" s="216" t="str">
        <f t="shared" si="30"/>
        <v/>
      </c>
      <c r="AF990" s="206" t="str">
        <f>IF(OR(ISBLANK(F990),
AND(
ISBLANK(E990),
NOT(ISNUMBER(E990))
)),
"",
IF(
E990&lt;=Schwierigkeitsstufen!J$3,
Schwierigkeitsstufen!K$3,
Schwierigkeitsstufen!K$2
))</f>
        <v/>
      </c>
    </row>
    <row r="991" spans="1:32" s="50" customFormat="1" ht="15" x14ac:dyDescent="0.2">
      <c r="A991" s="46"/>
      <c r="B991" s="46"/>
      <c r="C991" s="48"/>
      <c r="D991" s="48"/>
      <c r="E991" s="47"/>
      <c r="F991" s="48"/>
      <c r="G991" s="48"/>
      <c r="H991" s="170" t="str">
        <f>IF(ISBLANK(G991)," ",IF(LOOKUP(G991,MannschaftsNrListe,Mannschaften!B$4:B$53)&lt;&gt;0,LOOKUP(G991,MannschaftsNrListe,Mannschaften!B$4:B$53),""))</f>
        <v xml:space="preserve"> </v>
      </c>
      <c r="I991" s="48"/>
      <c r="J991" s="48"/>
      <c r="K991" s="48"/>
      <c r="L991" s="48"/>
      <c r="M991" s="48"/>
      <c r="N991" s="48"/>
      <c r="O991" s="48"/>
      <c r="P991" s="48"/>
      <c r="Q991" s="48"/>
      <c r="R991" s="48"/>
      <c r="S991" s="48"/>
      <c r="T991" s="48"/>
      <c r="U991" s="48"/>
      <c r="V991" s="48"/>
      <c r="W991" s="48"/>
      <c r="X991" s="48"/>
      <c r="Y991" s="48"/>
      <c r="Z991" s="48"/>
      <c r="AA991" s="49"/>
      <c r="AB991" s="142">
        <f t="shared" si="31"/>
        <v>0</v>
      </c>
      <c r="AC991" s="142">
        <f>IF(NOT(ISBLANK(F991)),LOOKUP(F991,EWKNrListe,Übersicht!D$11:D$26),0)</f>
        <v>0</v>
      </c>
      <c r="AD991" s="142">
        <f>IF(AND(NOT(ISBLANK(G991)),ISNUMBER(H991)),LOOKUP(H991,WKNrListe,Übersicht!I$11:I$26),)</f>
        <v>0</v>
      </c>
      <c r="AE991" s="216" t="str">
        <f t="shared" si="30"/>
        <v/>
      </c>
      <c r="AF991" s="206" t="str">
        <f>IF(OR(ISBLANK(F991),
AND(
ISBLANK(E991),
NOT(ISNUMBER(E991))
)),
"",
IF(
E991&lt;=Schwierigkeitsstufen!J$3,
Schwierigkeitsstufen!K$3,
Schwierigkeitsstufen!K$2
))</f>
        <v/>
      </c>
    </row>
    <row r="992" spans="1:32" s="50" customFormat="1" ht="15" x14ac:dyDescent="0.2">
      <c r="A992" s="46"/>
      <c r="B992" s="46"/>
      <c r="C992" s="48"/>
      <c r="D992" s="48"/>
      <c r="E992" s="47"/>
      <c r="F992" s="48"/>
      <c r="G992" s="48"/>
      <c r="H992" s="170" t="str">
        <f>IF(ISBLANK(G992)," ",IF(LOOKUP(G992,MannschaftsNrListe,Mannschaften!B$4:B$53)&lt;&gt;0,LOOKUP(G992,MannschaftsNrListe,Mannschaften!B$4:B$53),""))</f>
        <v xml:space="preserve"> </v>
      </c>
      <c r="I992" s="48"/>
      <c r="J992" s="48"/>
      <c r="K992" s="48"/>
      <c r="L992" s="48"/>
      <c r="M992" s="48"/>
      <c r="N992" s="48"/>
      <c r="O992" s="48"/>
      <c r="P992" s="48"/>
      <c r="Q992" s="48"/>
      <c r="R992" s="48"/>
      <c r="S992" s="48"/>
      <c r="T992" s="48"/>
      <c r="U992" s="48"/>
      <c r="V992" s="48"/>
      <c r="W992" s="48"/>
      <c r="X992" s="48"/>
      <c r="Y992" s="48"/>
      <c r="Z992" s="48"/>
      <c r="AA992" s="49"/>
      <c r="AB992" s="142">
        <f t="shared" si="31"/>
        <v>0</v>
      </c>
      <c r="AC992" s="142">
        <f>IF(NOT(ISBLANK(F992)),LOOKUP(F992,EWKNrListe,Übersicht!D$11:D$26),0)</f>
        <v>0</v>
      </c>
      <c r="AD992" s="142">
        <f>IF(AND(NOT(ISBLANK(G992)),ISNUMBER(H992)),LOOKUP(H992,WKNrListe,Übersicht!I$11:I$26),)</f>
        <v>0</v>
      </c>
      <c r="AE992" s="216" t="str">
        <f t="shared" si="30"/>
        <v/>
      </c>
      <c r="AF992" s="206" t="str">
        <f>IF(OR(ISBLANK(F992),
AND(
ISBLANK(E992),
NOT(ISNUMBER(E992))
)),
"",
IF(
E992&lt;=Schwierigkeitsstufen!J$3,
Schwierigkeitsstufen!K$3,
Schwierigkeitsstufen!K$2
))</f>
        <v/>
      </c>
    </row>
    <row r="993" spans="1:33" s="50" customFormat="1" ht="15" x14ac:dyDescent="0.2">
      <c r="A993" s="46"/>
      <c r="B993" s="46"/>
      <c r="C993" s="48"/>
      <c r="D993" s="48"/>
      <c r="E993" s="47"/>
      <c r="F993" s="48"/>
      <c r="G993" s="48"/>
      <c r="H993" s="170" t="str">
        <f>IF(ISBLANK(G993)," ",IF(LOOKUP(G993,MannschaftsNrListe,Mannschaften!B$4:B$53)&lt;&gt;0,LOOKUP(G993,MannschaftsNrListe,Mannschaften!B$4:B$53),""))</f>
        <v xml:space="preserve"> </v>
      </c>
      <c r="I993" s="48"/>
      <c r="J993" s="48"/>
      <c r="K993" s="48"/>
      <c r="L993" s="48"/>
      <c r="M993" s="48"/>
      <c r="N993" s="48"/>
      <c r="O993" s="48"/>
      <c r="P993" s="48"/>
      <c r="Q993" s="48"/>
      <c r="R993" s="48"/>
      <c r="S993" s="48"/>
      <c r="T993" s="48"/>
      <c r="U993" s="48"/>
      <c r="V993" s="48"/>
      <c r="W993" s="48"/>
      <c r="X993" s="48"/>
      <c r="Y993" s="48"/>
      <c r="Z993" s="48"/>
      <c r="AA993" s="49"/>
      <c r="AB993" s="142">
        <f t="shared" si="31"/>
        <v>0</v>
      </c>
      <c r="AC993" s="142">
        <f>IF(NOT(ISBLANK(F993)),LOOKUP(F993,EWKNrListe,Übersicht!D$11:D$26),0)</f>
        <v>0</v>
      </c>
      <c r="AD993" s="142">
        <f>IF(AND(NOT(ISBLANK(G993)),ISNUMBER(H993)),LOOKUP(H993,WKNrListe,Übersicht!I$11:I$26),)</f>
        <v>0</v>
      </c>
      <c r="AE993" s="216" t="str">
        <f t="shared" si="30"/>
        <v/>
      </c>
      <c r="AF993" s="206" t="str">
        <f>IF(OR(ISBLANK(F993),
AND(
ISBLANK(E993),
NOT(ISNUMBER(E993))
)),
"",
IF(
E993&lt;=Schwierigkeitsstufen!J$3,
Schwierigkeitsstufen!K$3,
Schwierigkeitsstufen!K$2
))</f>
        <v/>
      </c>
    </row>
    <row r="994" spans="1:33" s="50" customFormat="1" ht="15" x14ac:dyDescent="0.2">
      <c r="A994" s="46"/>
      <c r="B994" s="46"/>
      <c r="C994" s="48"/>
      <c r="D994" s="48"/>
      <c r="E994" s="47"/>
      <c r="F994" s="48"/>
      <c r="G994" s="48"/>
      <c r="H994" s="170" t="str">
        <f>IF(ISBLANK(G994)," ",IF(LOOKUP(G994,MannschaftsNrListe,Mannschaften!B$4:B$53)&lt;&gt;0,LOOKUP(G994,MannschaftsNrListe,Mannschaften!B$4:B$53),""))</f>
        <v xml:space="preserve"> </v>
      </c>
      <c r="I994" s="48"/>
      <c r="J994" s="48"/>
      <c r="K994" s="48"/>
      <c r="L994" s="48"/>
      <c r="M994" s="48"/>
      <c r="N994" s="48"/>
      <c r="O994" s="48"/>
      <c r="P994" s="48"/>
      <c r="Q994" s="48"/>
      <c r="R994" s="48"/>
      <c r="S994" s="48"/>
      <c r="T994" s="48"/>
      <c r="U994" s="48"/>
      <c r="V994" s="48"/>
      <c r="W994" s="48"/>
      <c r="X994" s="48"/>
      <c r="Y994" s="48"/>
      <c r="Z994" s="48"/>
      <c r="AA994" s="49"/>
      <c r="AB994" s="142">
        <f t="shared" si="31"/>
        <v>0</v>
      </c>
      <c r="AC994" s="142">
        <f>IF(NOT(ISBLANK(F994)),LOOKUP(F994,EWKNrListe,Übersicht!D$11:D$26),0)</f>
        <v>0</v>
      </c>
      <c r="AD994" s="142">
        <f>IF(AND(NOT(ISBLANK(G994)),ISNUMBER(H994)),LOOKUP(H994,WKNrListe,Übersicht!I$11:I$26),)</f>
        <v>0</v>
      </c>
      <c r="AE994" s="216" t="str">
        <f t="shared" si="30"/>
        <v/>
      </c>
      <c r="AF994" s="206" t="str">
        <f>IF(OR(ISBLANK(F994),
AND(
ISBLANK(E994),
NOT(ISNUMBER(E994))
)),
"",
IF(
E994&lt;=Schwierigkeitsstufen!J$3,
Schwierigkeitsstufen!K$3,
Schwierigkeitsstufen!K$2
))</f>
        <v/>
      </c>
    </row>
    <row r="995" spans="1:33" s="50" customFormat="1" ht="15" x14ac:dyDescent="0.2">
      <c r="A995" s="46"/>
      <c r="B995" s="46"/>
      <c r="C995" s="48"/>
      <c r="D995" s="48"/>
      <c r="E995" s="47"/>
      <c r="F995" s="48"/>
      <c r="G995" s="48"/>
      <c r="H995" s="170" t="str">
        <f>IF(ISBLANK(G995)," ",IF(LOOKUP(G995,MannschaftsNrListe,Mannschaften!B$4:B$53)&lt;&gt;0,LOOKUP(G995,MannschaftsNrListe,Mannschaften!B$4:B$53),""))</f>
        <v xml:space="preserve"> </v>
      </c>
      <c r="I995" s="48"/>
      <c r="J995" s="48"/>
      <c r="K995" s="48"/>
      <c r="L995" s="48"/>
      <c r="M995" s="48"/>
      <c r="N995" s="48"/>
      <c r="O995" s="48"/>
      <c r="P995" s="48"/>
      <c r="Q995" s="48"/>
      <c r="R995" s="48"/>
      <c r="S995" s="48"/>
      <c r="T995" s="48"/>
      <c r="U995" s="48"/>
      <c r="V995" s="48"/>
      <c r="W995" s="48"/>
      <c r="X995" s="48"/>
      <c r="Y995" s="48"/>
      <c r="Z995" s="48"/>
      <c r="AA995" s="49"/>
      <c r="AB995" s="142">
        <f t="shared" si="31"/>
        <v>0</v>
      </c>
      <c r="AC995" s="142">
        <f>IF(NOT(ISBLANK(F995)),LOOKUP(F995,EWKNrListe,Übersicht!D$11:D$26),0)</f>
        <v>0</v>
      </c>
      <c r="AD995" s="142">
        <f>IF(AND(NOT(ISBLANK(G995)),ISNUMBER(H995)),LOOKUP(H995,WKNrListe,Übersicht!I$11:I$26),)</f>
        <v>0</v>
      </c>
      <c r="AE995" s="216" t="str">
        <f t="shared" si="30"/>
        <v/>
      </c>
      <c r="AF995" s="206" t="str">
        <f>IF(OR(ISBLANK(F995),
AND(
ISBLANK(E995),
NOT(ISNUMBER(E995))
)),
"",
IF(
E995&lt;=Schwierigkeitsstufen!J$3,
Schwierigkeitsstufen!K$3,
Schwierigkeitsstufen!K$2
))</f>
        <v/>
      </c>
    </row>
    <row r="996" spans="1:33" s="50" customFormat="1" ht="15" x14ac:dyDescent="0.2">
      <c r="A996" s="46"/>
      <c r="B996" s="46"/>
      <c r="C996" s="48"/>
      <c r="D996" s="48"/>
      <c r="E996" s="47"/>
      <c r="F996" s="48"/>
      <c r="G996" s="48"/>
      <c r="H996" s="170" t="str">
        <f>IF(ISBLANK(G996)," ",IF(LOOKUP(G996,MannschaftsNrListe,Mannschaften!B$4:B$53)&lt;&gt;0,LOOKUP(G996,MannschaftsNrListe,Mannschaften!B$4:B$53),""))</f>
        <v xml:space="preserve"> </v>
      </c>
      <c r="I996" s="48"/>
      <c r="J996" s="48"/>
      <c r="K996" s="48"/>
      <c r="L996" s="48"/>
      <c r="M996" s="48"/>
      <c r="N996" s="48"/>
      <c r="O996" s="48"/>
      <c r="P996" s="48"/>
      <c r="Q996" s="48"/>
      <c r="R996" s="48"/>
      <c r="S996" s="48"/>
      <c r="T996" s="48"/>
      <c r="U996" s="48"/>
      <c r="V996" s="48"/>
      <c r="W996" s="48"/>
      <c r="X996" s="48"/>
      <c r="Y996" s="48"/>
      <c r="Z996" s="48"/>
      <c r="AA996" s="49"/>
      <c r="AB996" s="142">
        <f t="shared" si="31"/>
        <v>0</v>
      </c>
      <c r="AC996" s="142">
        <f>IF(NOT(ISBLANK(F996)),LOOKUP(F996,EWKNrListe,Übersicht!D$11:D$26),0)</f>
        <v>0</v>
      </c>
      <c r="AD996" s="142">
        <f>IF(AND(NOT(ISBLANK(G996)),ISNUMBER(H996)),LOOKUP(H996,WKNrListe,Übersicht!I$11:I$26),)</f>
        <v>0</v>
      </c>
      <c r="AE996" s="216" t="str">
        <f t="shared" si="30"/>
        <v/>
      </c>
      <c r="AF996" s="206" t="str">
        <f>IF(OR(ISBLANK(F996),
AND(
ISBLANK(E996),
NOT(ISNUMBER(E996))
)),
"",
IF(
E996&lt;=Schwierigkeitsstufen!J$3,
Schwierigkeitsstufen!K$3,
Schwierigkeitsstufen!K$2
))</f>
        <v/>
      </c>
    </row>
    <row r="997" spans="1:33" s="50" customFormat="1" ht="15" x14ac:dyDescent="0.2">
      <c r="A997" s="46"/>
      <c r="B997" s="46"/>
      <c r="C997" s="48"/>
      <c r="D997" s="48"/>
      <c r="E997" s="47"/>
      <c r="F997" s="48"/>
      <c r="G997" s="48"/>
      <c r="H997" s="170" t="str">
        <f>IF(ISBLANK(G997)," ",IF(LOOKUP(G997,MannschaftsNrListe,Mannschaften!B$4:B$53)&lt;&gt;0,LOOKUP(G997,MannschaftsNrListe,Mannschaften!B$4:B$53),""))</f>
        <v xml:space="preserve"> </v>
      </c>
      <c r="I997" s="48"/>
      <c r="J997" s="48"/>
      <c r="K997" s="48"/>
      <c r="L997" s="48"/>
      <c r="M997" s="48"/>
      <c r="N997" s="48"/>
      <c r="O997" s="48"/>
      <c r="P997" s="48"/>
      <c r="Q997" s="48"/>
      <c r="R997" s="48"/>
      <c r="S997" s="48"/>
      <c r="T997" s="48"/>
      <c r="U997" s="48"/>
      <c r="V997" s="48"/>
      <c r="W997" s="48"/>
      <c r="X997" s="48"/>
      <c r="Y997" s="48"/>
      <c r="Z997" s="48"/>
      <c r="AA997" s="49"/>
      <c r="AB997" s="142">
        <f t="shared" si="31"/>
        <v>0</v>
      </c>
      <c r="AC997" s="142">
        <f>IF(NOT(ISBLANK(F997)),LOOKUP(F997,EWKNrListe,Übersicht!D$11:D$26),0)</f>
        <v>0</v>
      </c>
      <c r="AD997" s="142">
        <f>IF(AND(NOT(ISBLANK(G997)),ISNUMBER(H997)),LOOKUP(H997,WKNrListe,Übersicht!I$11:I$26),)</f>
        <v>0</v>
      </c>
      <c r="AE997" s="216" t="str">
        <f t="shared" si="30"/>
        <v/>
      </c>
      <c r="AF997" s="206" t="str">
        <f>IF(OR(ISBLANK(F997),
AND(
ISBLANK(E997),
NOT(ISNUMBER(E997))
)),
"",
IF(
E997&lt;=Schwierigkeitsstufen!J$3,
Schwierigkeitsstufen!K$3,
Schwierigkeitsstufen!K$2
))</f>
        <v/>
      </c>
    </row>
    <row r="998" spans="1:33" s="50" customFormat="1" ht="15" x14ac:dyDescent="0.2">
      <c r="A998" s="46"/>
      <c r="B998" s="46"/>
      <c r="C998" s="48"/>
      <c r="D998" s="48"/>
      <c r="E998" s="47"/>
      <c r="F998" s="48"/>
      <c r="G998" s="48"/>
      <c r="H998" s="170" t="str">
        <f>IF(ISBLANK(G998)," ",IF(LOOKUP(G998,MannschaftsNrListe,Mannschaften!B$4:B$53)&lt;&gt;0,LOOKUP(G998,MannschaftsNrListe,Mannschaften!B$4:B$53),""))</f>
        <v xml:space="preserve"> </v>
      </c>
      <c r="I998" s="48"/>
      <c r="J998" s="48"/>
      <c r="K998" s="48"/>
      <c r="L998" s="48"/>
      <c r="M998" s="48"/>
      <c r="N998" s="48"/>
      <c r="O998" s="48"/>
      <c r="P998" s="48"/>
      <c r="Q998" s="48"/>
      <c r="R998" s="48"/>
      <c r="S998" s="48"/>
      <c r="T998" s="48"/>
      <c r="U998" s="48"/>
      <c r="V998" s="48"/>
      <c r="W998" s="48"/>
      <c r="X998" s="48"/>
      <c r="Y998" s="48"/>
      <c r="Z998" s="48"/>
      <c r="AA998" s="49"/>
      <c r="AB998" s="142">
        <f t="shared" si="31"/>
        <v>0</v>
      </c>
      <c r="AC998" s="142">
        <f>IF(NOT(ISBLANK(F998)),LOOKUP(F998,EWKNrListe,Übersicht!D$11:D$26),0)</f>
        <v>0</v>
      </c>
      <c r="AD998" s="142">
        <f>IF(AND(NOT(ISBLANK(G998)),ISNUMBER(H998)),LOOKUP(H998,WKNrListe,Übersicht!I$11:I$26),)</f>
        <v>0</v>
      </c>
      <c r="AE998" s="216" t="str">
        <f t="shared" si="30"/>
        <v/>
      </c>
      <c r="AF998" s="206" t="str">
        <f>IF(OR(ISBLANK(F998),
AND(
ISBLANK(E998),
NOT(ISNUMBER(E998))
)),
"",
IF(
E998&lt;=Schwierigkeitsstufen!J$3,
Schwierigkeitsstufen!K$3,
Schwierigkeitsstufen!K$2
))</f>
        <v/>
      </c>
    </row>
    <row r="999" spans="1:33" s="50" customFormat="1" ht="15" x14ac:dyDescent="0.2">
      <c r="A999" s="46"/>
      <c r="B999" s="46"/>
      <c r="C999" s="48"/>
      <c r="D999" s="48"/>
      <c r="E999" s="47"/>
      <c r="F999" s="48"/>
      <c r="G999" s="48"/>
      <c r="H999" s="170" t="str">
        <f>IF(ISBLANK(G999)," ",IF(LOOKUP(G999,MannschaftsNrListe,Mannschaften!B$4:B$53)&lt;&gt;0,LOOKUP(G999,MannschaftsNrListe,Mannschaften!B$4:B$53),""))</f>
        <v xml:space="preserve"> </v>
      </c>
      <c r="I999" s="48"/>
      <c r="J999" s="48"/>
      <c r="K999" s="48"/>
      <c r="L999" s="48"/>
      <c r="M999" s="48"/>
      <c r="N999" s="48"/>
      <c r="O999" s="48"/>
      <c r="P999" s="48"/>
      <c r="Q999" s="48"/>
      <c r="R999" s="48"/>
      <c r="S999" s="48"/>
      <c r="T999" s="48"/>
      <c r="U999" s="48"/>
      <c r="V999" s="48"/>
      <c r="W999" s="48"/>
      <c r="X999" s="48"/>
      <c r="Y999" s="48"/>
      <c r="Z999" s="48"/>
      <c r="AA999" s="49"/>
      <c r="AB999" s="142">
        <f t="shared" si="31"/>
        <v>0</v>
      </c>
      <c r="AC999" s="142">
        <f>IF(NOT(ISBLANK(F999)),LOOKUP(F999,EWKNrListe,Übersicht!D$11:D$26),0)</f>
        <v>0</v>
      </c>
      <c r="AD999" s="142">
        <f>IF(AND(NOT(ISBLANK(G999)),ISNUMBER(H999)),LOOKUP(H999,WKNrListe,Übersicht!I$11:I$26),)</f>
        <v>0</v>
      </c>
      <c r="AE999" s="216" t="str">
        <f t="shared" si="30"/>
        <v/>
      </c>
      <c r="AF999" s="206" t="str">
        <f>IF(OR(ISBLANK(F999),
AND(
ISBLANK(E999),
NOT(ISNUMBER(E999))
)),
"",
IF(
E999&lt;=Schwierigkeitsstufen!J$3,
Schwierigkeitsstufen!K$3,
Schwierigkeitsstufen!K$2
))</f>
        <v/>
      </c>
    </row>
    <row r="1000" spans="1:33" s="50" customFormat="1" ht="15" x14ac:dyDescent="0.2">
      <c r="A1000" s="46"/>
      <c r="B1000" s="46"/>
      <c r="C1000" s="48"/>
      <c r="D1000" s="48"/>
      <c r="E1000" s="47"/>
      <c r="F1000" s="48"/>
      <c r="G1000" s="48"/>
      <c r="H1000" s="170" t="str">
        <f>IF(ISBLANK(G1000)," ",IF(LOOKUP(G1000,MannschaftsNrListe,Mannschaften!B$4:B$53)&lt;&gt;0,LOOKUP(G1000,MannschaftsNrListe,Mannschaften!B$4:B$53),""))</f>
        <v xml:space="preserve"> </v>
      </c>
      <c r="I1000" s="48"/>
      <c r="J1000" s="48"/>
      <c r="K1000" s="48"/>
      <c r="L1000" s="48"/>
      <c r="M1000" s="48"/>
      <c r="N1000" s="48"/>
      <c r="O1000" s="48"/>
      <c r="P1000" s="48"/>
      <c r="Q1000" s="48"/>
      <c r="R1000" s="48"/>
      <c r="S1000" s="48"/>
      <c r="T1000" s="48"/>
      <c r="U1000" s="48"/>
      <c r="V1000" s="48"/>
      <c r="W1000" s="48"/>
      <c r="X1000" s="48"/>
      <c r="Y1000" s="48"/>
      <c r="Z1000" s="48"/>
      <c r="AA1000" s="49"/>
      <c r="AB1000" s="142">
        <f t="shared" si="31"/>
        <v>0</v>
      </c>
      <c r="AC1000" s="142">
        <f>IF(NOT(ISBLANK(F1000)),LOOKUP(F1000,EWKNrListe,Übersicht!D$11:D$26),0)</f>
        <v>0</v>
      </c>
      <c r="AD1000" s="142">
        <f>IF(AND(NOT(ISBLANK(G1000)),ISNUMBER(H1000)),LOOKUP(H1000,WKNrListe,Übersicht!I$11:I$26),)</f>
        <v>0</v>
      </c>
      <c r="AE1000" s="216" t="str">
        <f t="shared" si="30"/>
        <v/>
      </c>
      <c r="AF1000" s="206" t="str">
        <f>IF(OR(ISBLANK(F1000),
AND(
ISBLANK(E1000),
NOT(ISNUMBER(E1000))
)),
"",
IF(
E1000&lt;=Schwierigkeitsstufen!J$3,
Schwierigkeitsstufen!K$3,
Schwierigkeitsstufen!K$2
))</f>
        <v/>
      </c>
    </row>
    <row r="1001" spans="1:33" ht="15" x14ac:dyDescent="0.2">
      <c r="A1001">
        <f>1000-4-(COUNTIF(A4:A1000,""))</f>
        <v>0</v>
      </c>
      <c r="B1001" t="s">
        <v>215</v>
      </c>
      <c r="H1001" s="171"/>
      <c r="T1001" s="167"/>
      <c r="AE1001" s="216"/>
      <c r="AF1001" s="207">
        <f>SUM(AF4:AF1000)</f>
        <v>0</v>
      </c>
      <c r="AG1001" s="85" t="s">
        <v>286</v>
      </c>
    </row>
  </sheetData>
  <sheetProtection algorithmName="SHA-512" hashValue="T8emW0ur2SDjw3iWeLpKnB1VVFuQ/3wj1JzDFdXSlPgt1sszr2R3ARS4uzckS9KhYJmnwWaTY5bE3eV8gNUrbA==" saltValue="qSVCEkIlbl4wyevOGhTMHA==" spinCount="100000" sheet="1" selectLockedCells="1"/>
  <mergeCells count="1">
    <mergeCell ref="AB2:AC2"/>
  </mergeCells>
  <phoneticPr fontId="0" type="noConversion"/>
  <conditionalFormatting sqref="AB5:AB1000">
    <cfRule type="cellIs" dxfId="0" priority="1" stopIfTrue="1" operator="equal">
      <formula>"unvollständig"</formula>
    </cfRule>
  </conditionalFormatting>
  <dataValidations count="10">
    <dataValidation type="whole" allowBlank="1" showInputMessage="1" showErrorMessage="1" errorTitle="Geburtsjahr" error="Bitte geben Sie das Geburtsjahr des Teilnehmers 4-stellig (z.B.: 1986) ein." sqref="E5:E1000" xr:uid="{00000000-0002-0000-0300-000000000000}">
      <formula1>Geburtsjahr_Minimal</formula1>
      <formula2>Geburtsjahr_Maximal</formula2>
    </dataValidation>
    <dataValidation type="list" allowBlank="1" showInputMessage="1" showErrorMessage="1" sqref="I5:L1000 W5:X1000" xr:uid="{00000000-0002-0000-0300-000001000000}">
      <formula1>Auswahl_LA</formula1>
    </dataValidation>
    <dataValidation type="list" allowBlank="1" showInputMessage="1" showErrorMessage="1" sqref="M5:P1000" xr:uid="{00000000-0002-0000-0300-000002000000}">
      <formula1>Auswahl_Gerätturnen</formula1>
    </dataValidation>
    <dataValidation type="list" allowBlank="1" showInputMessage="1" showErrorMessage="1" sqref="Q5:V1000" xr:uid="{00000000-0002-0000-0300-000003000000}">
      <formula1>Auswahl_Gymnastik</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sqref="G6:G1000" xr:uid="{00000000-0002-0000-0300-000004000000}">
      <formula1>MannschaftsNrListe</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Mannschafts-Nr." prompt="Wählen Sie hier eine der auf dem Blatt &quot;Mannschaften&quot; definierten Mannschaften aus." sqref="G5" xr:uid="{00000000-0002-0000-0300-000005000000}">
      <formula1>MannschaftsNrListe</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Wettkampf-Nummer" prompt="Wählen Sie hier einen der auf dem Blatt &quot;Übersicht&quot; definierten Wettkämpfe aus" sqref="F5:F1000" xr:uid="{00000000-0002-0000-0300-000006000000}">
      <formula1>EWKNrListe</formula1>
    </dataValidation>
    <dataValidation type="list" errorStyle="warning" allowBlank="1" showErrorMessage="1" errorTitle="Geschlechtsauswahl" error="Wählen Sie einen Eintrag aus der Liste!" promptTitle="Geschlechtsauswahl" sqref="C5:C1000" xr:uid="{00000000-0002-0000-0300-000007000000}">
      <formula1>Geschlecht</formula1>
    </dataValidation>
    <dataValidation type="list" allowBlank="1" showInputMessage="1" showErrorMessage="1" sqref="Y5:Z1000" xr:uid="{00000000-0002-0000-0300-000008000000}">
      <formula1>Auswahl_RopeSkipping</formula1>
    </dataValidation>
    <dataValidation errorStyle="warning" allowBlank="1" showErrorMessage="1" errorTitle="Geschlechtsauswahl" error="Wählen Sie einen Eintrag aus der Liste!" promptTitle="Geschlechtsauswahl" sqref="D5:D1000" xr:uid="{00000000-0002-0000-0300-000009000000}"/>
  </dataValidations>
  <pageMargins left="0.19685039370078741" right="0.19685039370078741" top="0.98425196850393704" bottom="0.98425196850393704" header="0.51181102362204722" footer="0.51181102362204722"/>
  <pageSetup paperSize="9" scale="89" orientation="landscape" r:id="rId1"/>
  <headerFooter alignWithMargins="0">
    <oddHeader>&amp;C&amp;A&amp;R&amp;F</oddHeader>
    <oddFooter>&amp;R&amp;D</oddFooter>
  </headerFooter>
  <cellWatches>
    <cellWatch r="G5"/>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J41"/>
  <sheetViews>
    <sheetView zoomScaleNormal="100" workbookViewId="0">
      <selection activeCell="A3" sqref="A3"/>
    </sheetView>
  </sheetViews>
  <sheetFormatPr baseColWidth="10" defaultRowHeight="12.75" x14ac:dyDescent="0.2"/>
  <cols>
    <col min="1" max="1" width="22.140625" customWidth="1"/>
    <col min="2" max="2" width="16" customWidth="1"/>
    <col min="3" max="3" width="25.7109375" bestFit="1" customWidth="1"/>
    <col min="4" max="4" width="7.5703125" style="2" customWidth="1"/>
    <col min="5" max="5" width="21.85546875" customWidth="1"/>
    <col min="6" max="6" width="18.42578125" customWidth="1"/>
    <col min="7" max="7" width="36.7109375" bestFit="1" customWidth="1"/>
    <col min="8" max="8" width="22.42578125" bestFit="1" customWidth="1"/>
    <col min="9" max="9" width="9.5703125" style="2" customWidth="1"/>
    <col min="10" max="10" width="13.140625" style="80" bestFit="1" customWidth="1"/>
  </cols>
  <sheetData>
    <row r="1" spans="1:10" ht="15.75" x14ac:dyDescent="0.25">
      <c r="A1" s="130" t="str">
        <f>"Kampfrichter und Übungsleiter " &amp; IF(LEN(Deckblatt!C21)&gt;0,Deckblatt!C21,IF(LEN(Deckblatt!C24)&gt;0,Deckblatt!C24,""))</f>
        <v xml:space="preserve">Kampfrichter und Übungsleiter </v>
      </c>
      <c r="B1" s="39"/>
      <c r="C1" s="39"/>
      <c r="D1" s="38"/>
      <c r="E1" s="39"/>
      <c r="F1" s="39"/>
      <c r="G1" s="39"/>
      <c r="H1" s="39"/>
      <c r="I1" s="131"/>
    </row>
    <row r="2" spans="1:10" s="53" customFormat="1" ht="11.25" x14ac:dyDescent="0.2">
      <c r="A2" s="132" t="s">
        <v>0</v>
      </c>
      <c r="B2" s="132" t="s">
        <v>1</v>
      </c>
      <c r="C2" s="132" t="s">
        <v>133</v>
      </c>
      <c r="D2" s="133" t="s">
        <v>134</v>
      </c>
      <c r="E2" s="132" t="s">
        <v>78</v>
      </c>
      <c r="F2" s="132" t="s">
        <v>135</v>
      </c>
      <c r="G2" s="132" t="s">
        <v>136</v>
      </c>
      <c r="H2" s="132" t="s">
        <v>137</v>
      </c>
      <c r="I2" s="133" t="s">
        <v>138</v>
      </c>
      <c r="J2" s="134"/>
    </row>
    <row r="3" spans="1:10" ht="15" x14ac:dyDescent="0.2">
      <c r="A3" s="193"/>
      <c r="B3" s="193"/>
      <c r="C3" s="188"/>
      <c r="D3" s="189"/>
      <c r="E3" s="188"/>
      <c r="F3" s="188"/>
      <c r="G3" s="190"/>
      <c r="H3" s="188"/>
      <c r="I3" s="189"/>
      <c r="J3" s="80" t="str">
        <f>IF(OR(ISTEXT(A3),ISTEXT(B3),ISTEXT(C3),ISTEXT(D3),ISTEXT(E3),ISTEXT(F3),ISTEXT(G3),ISTEXT(H3)),IF(OR(ISBLANK(A3),ISBLANK(B3)),"unvollständig","ok"),"")</f>
        <v/>
      </c>
    </row>
    <row r="4" spans="1:10" ht="15" x14ac:dyDescent="0.2">
      <c r="A4" s="194"/>
      <c r="B4" s="194"/>
      <c r="C4" s="186"/>
      <c r="D4" s="191"/>
      <c r="E4" s="186"/>
      <c r="F4" s="186"/>
      <c r="G4" s="192"/>
      <c r="H4" s="186"/>
      <c r="I4" s="191"/>
      <c r="J4" s="80" t="str">
        <f t="shared" ref="J4:J41" si="0">IF(OR(ISTEXT(A4),ISTEXT(B4),ISTEXT(C4),ISTEXT(D4),ISTEXT(E4),ISTEXT(F4),ISTEXT(G4),ISTEXT(H4)),IF(OR(ISBLANK(A4),ISBLANK(B4)),"unvollständig","ok"),"")</f>
        <v/>
      </c>
    </row>
    <row r="5" spans="1:10" ht="15" x14ac:dyDescent="0.2">
      <c r="A5" s="186"/>
      <c r="B5" s="186"/>
      <c r="C5" s="186"/>
      <c r="D5" s="191"/>
      <c r="E5" s="186"/>
      <c r="F5" s="186"/>
      <c r="G5" s="186"/>
      <c r="H5" s="186"/>
      <c r="I5" s="191"/>
      <c r="J5" s="80" t="str">
        <f t="shared" si="0"/>
        <v/>
      </c>
    </row>
    <row r="6" spans="1:10" ht="15" x14ac:dyDescent="0.2">
      <c r="A6" s="186"/>
      <c r="B6" s="186"/>
      <c r="C6" s="186"/>
      <c r="D6" s="191"/>
      <c r="E6" s="186"/>
      <c r="F6" s="186"/>
      <c r="G6" s="186"/>
      <c r="H6" s="186"/>
      <c r="I6" s="191"/>
      <c r="J6" s="80" t="str">
        <f t="shared" si="0"/>
        <v/>
      </c>
    </row>
    <row r="7" spans="1:10" ht="15" x14ac:dyDescent="0.2">
      <c r="A7" s="46"/>
      <c r="B7" s="46"/>
      <c r="C7" s="46"/>
      <c r="D7" s="48"/>
      <c r="E7" s="46"/>
      <c r="F7" s="46"/>
      <c r="G7" s="46"/>
      <c r="H7" s="46"/>
      <c r="I7" s="48"/>
      <c r="J7" s="80" t="str">
        <f t="shared" si="0"/>
        <v/>
      </c>
    </row>
    <row r="8" spans="1:10" ht="15" x14ac:dyDescent="0.2">
      <c r="A8" s="46"/>
      <c r="B8" s="46"/>
      <c r="C8" s="46"/>
      <c r="D8" s="48"/>
      <c r="E8" s="46"/>
      <c r="F8" s="46"/>
      <c r="G8" s="46"/>
      <c r="H8" s="46"/>
      <c r="I8" s="48"/>
      <c r="J8" s="80" t="str">
        <f t="shared" si="0"/>
        <v/>
      </c>
    </row>
    <row r="9" spans="1:10" ht="15" x14ac:dyDescent="0.2">
      <c r="A9" s="46"/>
      <c r="B9" s="46"/>
      <c r="C9" s="46"/>
      <c r="D9" s="48"/>
      <c r="E9" s="46"/>
      <c r="F9" s="46"/>
      <c r="G9" s="46"/>
      <c r="H9" s="46"/>
      <c r="I9" s="48"/>
      <c r="J9" s="80" t="str">
        <f t="shared" si="0"/>
        <v/>
      </c>
    </row>
    <row r="10" spans="1:10" ht="15" x14ac:dyDescent="0.2">
      <c r="A10" s="46"/>
      <c r="B10" s="46"/>
      <c r="C10" s="46"/>
      <c r="D10" s="48"/>
      <c r="E10" s="46"/>
      <c r="F10" s="46"/>
      <c r="G10" s="46"/>
      <c r="H10" s="46"/>
      <c r="I10" s="48"/>
      <c r="J10" s="80" t="str">
        <f t="shared" si="0"/>
        <v/>
      </c>
    </row>
    <row r="11" spans="1:10" ht="15" x14ac:dyDescent="0.2">
      <c r="A11" s="46"/>
      <c r="B11" s="46"/>
      <c r="C11" s="46"/>
      <c r="D11" s="48"/>
      <c r="E11" s="46"/>
      <c r="F11" s="46"/>
      <c r="G11" s="46"/>
      <c r="H11" s="46"/>
      <c r="I11" s="48"/>
      <c r="J11" s="80" t="str">
        <f t="shared" si="0"/>
        <v/>
      </c>
    </row>
    <row r="12" spans="1:10" ht="15" x14ac:dyDescent="0.2">
      <c r="A12" s="46"/>
      <c r="B12" s="46"/>
      <c r="C12" s="46"/>
      <c r="D12" s="48"/>
      <c r="E12" s="46"/>
      <c r="F12" s="46"/>
      <c r="G12" s="46"/>
      <c r="H12" s="46"/>
      <c r="I12" s="48"/>
      <c r="J12" s="80" t="str">
        <f t="shared" si="0"/>
        <v/>
      </c>
    </row>
    <row r="13" spans="1:10" ht="15" x14ac:dyDescent="0.2">
      <c r="A13" s="46"/>
      <c r="B13" s="46"/>
      <c r="C13" s="46"/>
      <c r="D13" s="48"/>
      <c r="E13" s="46"/>
      <c r="F13" s="46"/>
      <c r="G13" s="46"/>
      <c r="H13" s="46"/>
      <c r="I13" s="48"/>
      <c r="J13" s="80" t="str">
        <f t="shared" si="0"/>
        <v/>
      </c>
    </row>
    <row r="14" spans="1:10" ht="15" x14ac:dyDescent="0.2">
      <c r="A14" s="46"/>
      <c r="B14" s="46"/>
      <c r="C14" s="46"/>
      <c r="D14" s="48"/>
      <c r="E14" s="46"/>
      <c r="F14" s="46"/>
      <c r="G14" s="46"/>
      <c r="H14" s="46"/>
      <c r="I14" s="48"/>
      <c r="J14" s="80" t="str">
        <f t="shared" si="0"/>
        <v/>
      </c>
    </row>
    <row r="15" spans="1:10" ht="15" x14ac:dyDescent="0.2">
      <c r="A15" s="46"/>
      <c r="B15" s="46"/>
      <c r="C15" s="46"/>
      <c r="D15" s="48"/>
      <c r="E15" s="46"/>
      <c r="F15" s="46"/>
      <c r="G15" s="46"/>
      <c r="H15" s="46"/>
      <c r="I15" s="48"/>
      <c r="J15" s="80" t="str">
        <f t="shared" si="0"/>
        <v/>
      </c>
    </row>
    <row r="16" spans="1:10" ht="15" x14ac:dyDescent="0.2">
      <c r="A16" s="46"/>
      <c r="B16" s="46"/>
      <c r="C16" s="46"/>
      <c r="D16" s="48"/>
      <c r="E16" s="46"/>
      <c r="F16" s="46"/>
      <c r="G16" s="46"/>
      <c r="H16" s="46"/>
      <c r="I16" s="48"/>
      <c r="J16" s="80" t="str">
        <f t="shared" si="0"/>
        <v/>
      </c>
    </row>
    <row r="17" spans="1:10" ht="15" x14ac:dyDescent="0.2">
      <c r="A17" s="46"/>
      <c r="B17" s="46"/>
      <c r="C17" s="46"/>
      <c r="D17" s="48"/>
      <c r="E17" s="46"/>
      <c r="F17" s="46"/>
      <c r="G17" s="46"/>
      <c r="H17" s="46"/>
      <c r="I17" s="48"/>
      <c r="J17" s="80" t="str">
        <f t="shared" si="0"/>
        <v/>
      </c>
    </row>
    <row r="18" spans="1:10" ht="15" x14ac:dyDescent="0.2">
      <c r="A18" s="46"/>
      <c r="B18" s="46"/>
      <c r="C18" s="46"/>
      <c r="D18" s="48"/>
      <c r="E18" s="46"/>
      <c r="F18" s="46"/>
      <c r="G18" s="46"/>
      <c r="H18" s="46"/>
      <c r="I18" s="48"/>
      <c r="J18" s="80" t="str">
        <f t="shared" si="0"/>
        <v/>
      </c>
    </row>
    <row r="19" spans="1:10" ht="15" x14ac:dyDescent="0.2">
      <c r="A19" s="46"/>
      <c r="B19" s="46"/>
      <c r="C19" s="46"/>
      <c r="D19" s="48"/>
      <c r="E19" s="46"/>
      <c r="F19" s="46"/>
      <c r="G19" s="46"/>
      <c r="H19" s="46"/>
      <c r="I19" s="48"/>
      <c r="J19" s="80" t="str">
        <f t="shared" si="0"/>
        <v/>
      </c>
    </row>
    <row r="20" spans="1:10" ht="15" x14ac:dyDescent="0.2">
      <c r="A20" s="46"/>
      <c r="B20" s="46"/>
      <c r="C20" s="46"/>
      <c r="D20" s="48"/>
      <c r="E20" s="46"/>
      <c r="F20" s="46"/>
      <c r="G20" s="46"/>
      <c r="H20" s="46"/>
      <c r="I20" s="48"/>
      <c r="J20" s="80" t="str">
        <f t="shared" si="0"/>
        <v/>
      </c>
    </row>
    <row r="21" spans="1:10" ht="15" x14ac:dyDescent="0.2">
      <c r="A21" s="46"/>
      <c r="B21" s="46"/>
      <c r="C21" s="46"/>
      <c r="D21" s="48"/>
      <c r="E21" s="46"/>
      <c r="F21" s="46"/>
      <c r="G21" s="46"/>
      <c r="H21" s="46"/>
      <c r="I21" s="48"/>
      <c r="J21" s="80" t="str">
        <f t="shared" si="0"/>
        <v/>
      </c>
    </row>
    <row r="22" spans="1:10" ht="15" x14ac:dyDescent="0.2">
      <c r="A22" s="46"/>
      <c r="B22" s="46"/>
      <c r="C22" s="46"/>
      <c r="D22" s="48"/>
      <c r="E22" s="46"/>
      <c r="F22" s="46"/>
      <c r="G22" s="46"/>
      <c r="H22" s="46"/>
      <c r="I22" s="48"/>
      <c r="J22" s="80" t="str">
        <f t="shared" si="0"/>
        <v/>
      </c>
    </row>
    <row r="23" spans="1:10" ht="15" x14ac:dyDescent="0.2">
      <c r="A23" s="46"/>
      <c r="B23" s="46"/>
      <c r="C23" s="46"/>
      <c r="D23" s="48"/>
      <c r="E23" s="46"/>
      <c r="F23" s="46"/>
      <c r="G23" s="46"/>
      <c r="H23" s="46"/>
      <c r="I23" s="48"/>
      <c r="J23" s="80" t="str">
        <f t="shared" si="0"/>
        <v/>
      </c>
    </row>
    <row r="24" spans="1:10" ht="15" x14ac:dyDescent="0.2">
      <c r="A24" s="46"/>
      <c r="B24" s="46"/>
      <c r="C24" s="46"/>
      <c r="D24" s="48"/>
      <c r="E24" s="46"/>
      <c r="F24" s="46"/>
      <c r="G24" s="46"/>
      <c r="H24" s="46"/>
      <c r="I24" s="48"/>
      <c r="J24" s="80" t="str">
        <f t="shared" si="0"/>
        <v/>
      </c>
    </row>
    <row r="25" spans="1:10" ht="15" x14ac:dyDescent="0.2">
      <c r="A25" s="46"/>
      <c r="B25" s="46"/>
      <c r="C25" s="46"/>
      <c r="D25" s="48"/>
      <c r="E25" s="46"/>
      <c r="F25" s="46"/>
      <c r="G25" s="46"/>
      <c r="H25" s="46"/>
      <c r="I25" s="48"/>
      <c r="J25" s="80" t="str">
        <f t="shared" si="0"/>
        <v/>
      </c>
    </row>
    <row r="26" spans="1:10" ht="15" x14ac:dyDescent="0.2">
      <c r="A26" s="46"/>
      <c r="B26" s="46"/>
      <c r="C26" s="46"/>
      <c r="D26" s="48"/>
      <c r="E26" s="46"/>
      <c r="F26" s="46"/>
      <c r="G26" s="46"/>
      <c r="H26" s="46"/>
      <c r="I26" s="48"/>
      <c r="J26" s="80" t="str">
        <f t="shared" si="0"/>
        <v/>
      </c>
    </row>
    <row r="27" spans="1:10" ht="15" x14ac:dyDescent="0.2">
      <c r="A27" s="46"/>
      <c r="B27" s="46"/>
      <c r="C27" s="46"/>
      <c r="D27" s="48"/>
      <c r="E27" s="46"/>
      <c r="F27" s="46"/>
      <c r="G27" s="46"/>
      <c r="H27" s="46"/>
      <c r="I27" s="48"/>
      <c r="J27" s="80" t="str">
        <f t="shared" si="0"/>
        <v/>
      </c>
    </row>
    <row r="28" spans="1:10" ht="15" x14ac:dyDescent="0.2">
      <c r="A28" s="46"/>
      <c r="B28" s="46"/>
      <c r="C28" s="46"/>
      <c r="D28" s="48"/>
      <c r="E28" s="46"/>
      <c r="F28" s="46"/>
      <c r="G28" s="46"/>
      <c r="H28" s="46"/>
      <c r="I28" s="48"/>
      <c r="J28" s="80" t="str">
        <f t="shared" si="0"/>
        <v/>
      </c>
    </row>
    <row r="29" spans="1:10" ht="15" x14ac:dyDescent="0.2">
      <c r="A29" s="46"/>
      <c r="B29" s="46"/>
      <c r="C29" s="46"/>
      <c r="D29" s="48"/>
      <c r="E29" s="46"/>
      <c r="F29" s="46"/>
      <c r="G29" s="46"/>
      <c r="H29" s="46"/>
      <c r="I29" s="48"/>
      <c r="J29" s="80" t="str">
        <f t="shared" si="0"/>
        <v/>
      </c>
    </row>
    <row r="30" spans="1:10" ht="15" x14ac:dyDescent="0.2">
      <c r="A30" s="46"/>
      <c r="B30" s="46"/>
      <c r="C30" s="46"/>
      <c r="D30" s="48"/>
      <c r="E30" s="46"/>
      <c r="F30" s="46"/>
      <c r="G30" s="46"/>
      <c r="H30" s="46"/>
      <c r="I30" s="48"/>
      <c r="J30" s="80" t="str">
        <f t="shared" si="0"/>
        <v/>
      </c>
    </row>
    <row r="31" spans="1:10" ht="15" x14ac:dyDescent="0.2">
      <c r="A31" s="46"/>
      <c r="B31" s="46"/>
      <c r="C31" s="46"/>
      <c r="D31" s="48"/>
      <c r="E31" s="46"/>
      <c r="F31" s="46"/>
      <c r="G31" s="46"/>
      <c r="H31" s="46"/>
      <c r="I31" s="48"/>
      <c r="J31" s="80" t="str">
        <f t="shared" si="0"/>
        <v/>
      </c>
    </row>
    <row r="32" spans="1:10" ht="15" x14ac:dyDescent="0.2">
      <c r="A32" s="46"/>
      <c r="B32" s="46"/>
      <c r="C32" s="46"/>
      <c r="D32" s="48"/>
      <c r="E32" s="46"/>
      <c r="F32" s="46"/>
      <c r="G32" s="46"/>
      <c r="H32" s="46"/>
      <c r="I32" s="48"/>
      <c r="J32" s="80" t="str">
        <f t="shared" si="0"/>
        <v/>
      </c>
    </row>
    <row r="33" spans="1:10" ht="15" x14ac:dyDescent="0.2">
      <c r="A33" s="46"/>
      <c r="B33" s="46"/>
      <c r="C33" s="46"/>
      <c r="D33" s="48"/>
      <c r="E33" s="46"/>
      <c r="F33" s="46"/>
      <c r="G33" s="46"/>
      <c r="H33" s="46"/>
      <c r="I33" s="48"/>
      <c r="J33" s="80" t="str">
        <f t="shared" si="0"/>
        <v/>
      </c>
    </row>
    <row r="34" spans="1:10" ht="15" x14ac:dyDescent="0.2">
      <c r="A34" s="46"/>
      <c r="B34" s="46"/>
      <c r="C34" s="46"/>
      <c r="D34" s="48"/>
      <c r="E34" s="46"/>
      <c r="F34" s="46"/>
      <c r="G34" s="46"/>
      <c r="H34" s="46"/>
      <c r="I34" s="48"/>
      <c r="J34" s="80" t="str">
        <f t="shared" si="0"/>
        <v/>
      </c>
    </row>
    <row r="35" spans="1:10" ht="15" x14ac:dyDescent="0.2">
      <c r="A35" s="46"/>
      <c r="B35" s="46"/>
      <c r="C35" s="46"/>
      <c r="D35" s="48"/>
      <c r="E35" s="46"/>
      <c r="F35" s="46"/>
      <c r="G35" s="46"/>
      <c r="H35" s="46"/>
      <c r="I35" s="48"/>
      <c r="J35" s="80" t="str">
        <f t="shared" si="0"/>
        <v/>
      </c>
    </row>
    <row r="36" spans="1:10" ht="15" x14ac:dyDescent="0.2">
      <c r="A36" s="46"/>
      <c r="B36" s="46"/>
      <c r="C36" s="46"/>
      <c r="D36" s="48"/>
      <c r="E36" s="46"/>
      <c r="F36" s="46"/>
      <c r="G36" s="46"/>
      <c r="H36" s="46"/>
      <c r="I36" s="48"/>
      <c r="J36" s="80" t="str">
        <f t="shared" si="0"/>
        <v/>
      </c>
    </row>
    <row r="37" spans="1:10" ht="15" x14ac:dyDescent="0.2">
      <c r="A37" s="46"/>
      <c r="B37" s="46"/>
      <c r="C37" s="46"/>
      <c r="D37" s="48"/>
      <c r="E37" s="46"/>
      <c r="F37" s="46"/>
      <c r="G37" s="46"/>
      <c r="H37" s="46"/>
      <c r="I37" s="48"/>
      <c r="J37" s="80" t="str">
        <f t="shared" si="0"/>
        <v/>
      </c>
    </row>
    <row r="38" spans="1:10" ht="15" x14ac:dyDescent="0.2">
      <c r="A38" s="46"/>
      <c r="B38" s="46"/>
      <c r="C38" s="46"/>
      <c r="D38" s="48"/>
      <c r="E38" s="46"/>
      <c r="F38" s="46"/>
      <c r="G38" s="46"/>
      <c r="H38" s="46"/>
      <c r="I38" s="48"/>
      <c r="J38" s="80" t="str">
        <f t="shared" si="0"/>
        <v/>
      </c>
    </row>
    <row r="39" spans="1:10" ht="15" x14ac:dyDescent="0.2">
      <c r="A39" s="46"/>
      <c r="B39" s="46"/>
      <c r="C39" s="46"/>
      <c r="D39" s="48"/>
      <c r="E39" s="46"/>
      <c r="F39" s="46"/>
      <c r="G39" s="46"/>
      <c r="H39" s="46"/>
      <c r="I39" s="48"/>
      <c r="J39" s="80" t="str">
        <f t="shared" si="0"/>
        <v/>
      </c>
    </row>
    <row r="40" spans="1:10" ht="15" x14ac:dyDescent="0.2">
      <c r="A40" s="46"/>
      <c r="B40" s="46"/>
      <c r="C40" s="46"/>
      <c r="D40" s="48"/>
      <c r="E40" s="46"/>
      <c r="F40" s="46"/>
      <c r="G40" s="46"/>
      <c r="H40" s="46"/>
      <c r="I40" s="48"/>
      <c r="J40" s="80" t="str">
        <f t="shared" si="0"/>
        <v/>
      </c>
    </row>
    <row r="41" spans="1:10" ht="15" x14ac:dyDescent="0.2">
      <c r="A41" s="135"/>
      <c r="B41" s="135"/>
      <c r="C41" s="135"/>
      <c r="D41" s="110"/>
      <c r="E41" s="135"/>
      <c r="F41" s="135"/>
      <c r="G41" s="135"/>
      <c r="H41" s="135"/>
      <c r="I41" s="110"/>
      <c r="J41" s="80" t="str">
        <f t="shared" si="0"/>
        <v/>
      </c>
    </row>
  </sheetData>
  <sheetProtection sheet="1" objects="1" scenarios="1" selectLockedCells="1"/>
  <phoneticPr fontId="16" type="noConversion"/>
  <dataValidations count="2">
    <dataValidation type="list" allowBlank="1" showInputMessage="1" showErrorMessage="1" errorTitle="Kampfrichter" error="Wählen Sie das Fachgebiet aus, für das die Kampfrichter-Lizenz gilt" promptTitle="Kampfrichter-Lizenz" prompt="Wählen Sie aus der Liste (Öffnen Sie die Liste durch Klicken auf den Button mit dem schwarzen Dreieck) das Fachgebiet aus, für das die Kampfrichter-Lizenz gilt. " sqref="H3:H41" xr:uid="{00000000-0002-0000-0400-000000000000}">
      <formula1>Kampfrichter_Fachgebietsliste</formula1>
    </dataValidation>
    <dataValidation type="list" allowBlank="1" showInputMessage="1" showErrorMessage="1" promptTitle="Kampfrichter-Lizenz" prompt="Wählen Sie die Lizenzstufe (A: Bund, B: Land, C: Gau, D: Gau/Pflicht, E: nur Gauebene) der Kampfrichterlizenz aus" sqref="I3:I41" xr:uid="{00000000-0002-0000-0400-000001000000}">
      <formula1>Kampfrichterlizenzliste</formula1>
    </dataValidation>
  </dataValidations>
  <pageMargins left="0.78740157499999996" right="0.78740157499999996" top="0.984251969" bottom="0.984251969" header="0.4921259845" footer="0.4921259845"/>
  <pageSetup paperSize="9" scale="68" orientation="landscape" r:id="rId1"/>
  <headerFooter alignWithMargins="0">
    <oddHeader>&amp;R&amp;A</oddHeader>
    <oddFooter>&amp;L&amp;D&amp;T&amp;R&amp;F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Q55"/>
  <sheetViews>
    <sheetView topLeftCell="A12" workbookViewId="0">
      <selection activeCell="P52" sqref="P52"/>
    </sheetView>
  </sheetViews>
  <sheetFormatPr baseColWidth="10" defaultRowHeight="12.75" x14ac:dyDescent="0.2"/>
  <cols>
    <col min="1" max="1" width="10.5703125" style="2" customWidth="1"/>
    <col min="2" max="2" width="62.140625" customWidth="1"/>
    <col min="3" max="3" width="13.42578125" style="2" bestFit="1" customWidth="1"/>
    <col min="4" max="4" width="10" style="144" hidden="1" customWidth="1"/>
    <col min="5" max="5" width="10" style="2" hidden="1" customWidth="1"/>
    <col min="6" max="6" width="7.5703125" style="2" hidden="1" customWidth="1"/>
    <col min="7" max="7" width="8.28515625" style="2" hidden="1" customWidth="1"/>
    <col min="8" max="8" width="5.5703125" style="2" hidden="1" customWidth="1"/>
    <col min="9" max="9" width="15.42578125" style="2" hidden="1" customWidth="1"/>
    <col min="10" max="10" width="12.42578125" customWidth="1"/>
    <col min="11" max="12" width="10" style="44" hidden="1" customWidth="1"/>
    <col min="13" max="13" width="5.85546875" style="44" hidden="1" customWidth="1"/>
    <col min="14" max="14" width="8.28515625" style="2" hidden="1" customWidth="1"/>
    <col min="15" max="15" width="10" hidden="1" customWidth="1"/>
  </cols>
  <sheetData>
    <row r="1" spans="1:16" ht="18" x14ac:dyDescent="0.25">
      <c r="A1" s="9" t="s">
        <v>30</v>
      </c>
    </row>
    <row r="2" spans="1:16" s="11" customFormat="1" x14ac:dyDescent="0.2">
      <c r="D2" s="145"/>
      <c r="K2" s="44"/>
      <c r="L2" s="44"/>
      <c r="M2" s="44"/>
      <c r="N2" s="66"/>
      <c r="P2" s="178" t="str">
        <f>IF(LEN(Deckblatt!C21)&gt;0,Deckblatt!C21,IF(LEN(Deckblatt!C24)&gt;0,Deckblatt!C24,"Bitte tragen Sie auf dem Deckblatt ihren Verein ein!"))</f>
        <v>Bitte tragen Sie auf dem Deckblatt ihren Verein ein!</v>
      </c>
    </row>
    <row r="3" spans="1:16" s="13" customFormat="1" ht="12" x14ac:dyDescent="0.2">
      <c r="A3" s="12" t="s">
        <v>123</v>
      </c>
      <c r="C3" s="14"/>
      <c r="D3" s="146"/>
      <c r="E3" s="14"/>
      <c r="F3" s="14"/>
      <c r="G3" s="14"/>
      <c r="H3" s="14"/>
      <c r="I3" s="14"/>
      <c r="K3" s="45"/>
      <c r="L3" s="45"/>
      <c r="M3" s="45"/>
      <c r="N3" s="14"/>
    </row>
    <row r="4" spans="1:16" s="13" customFormat="1" ht="12" x14ac:dyDescent="0.2">
      <c r="A4" s="12" t="s">
        <v>124</v>
      </c>
      <c r="C4" s="14"/>
      <c r="D4" s="146"/>
      <c r="E4" s="14"/>
      <c r="F4" s="14"/>
      <c r="G4" s="14"/>
      <c r="H4" s="14"/>
      <c r="I4" s="14"/>
      <c r="K4" s="45"/>
      <c r="L4" s="45"/>
      <c r="M4" s="45"/>
      <c r="N4" s="14"/>
    </row>
    <row r="6" spans="1:16" x14ac:dyDescent="0.2">
      <c r="A6" s="38" t="s">
        <v>43</v>
      </c>
      <c r="B6" s="39" t="s">
        <v>27</v>
      </c>
      <c r="C6" s="38" t="s">
        <v>111</v>
      </c>
      <c r="D6" s="147" t="s">
        <v>41</v>
      </c>
      <c r="E6" s="222" t="s">
        <v>115</v>
      </c>
      <c r="F6" s="222"/>
      <c r="G6" s="220" t="s">
        <v>50</v>
      </c>
      <c r="H6" s="221"/>
      <c r="I6" s="72" t="s">
        <v>168</v>
      </c>
      <c r="J6" s="38" t="s">
        <v>112</v>
      </c>
      <c r="K6" s="72" t="s">
        <v>41</v>
      </c>
      <c r="L6" s="222" t="s">
        <v>115</v>
      </c>
      <c r="M6" s="222"/>
      <c r="N6" s="220" t="s">
        <v>50</v>
      </c>
      <c r="O6" s="221"/>
    </row>
    <row r="7" spans="1:16" x14ac:dyDescent="0.2">
      <c r="A7" s="64">
        <v>21900</v>
      </c>
      <c r="B7" s="65" t="s">
        <v>252</v>
      </c>
      <c r="C7" s="15">
        <f>COUNTIF(Teilnehmer!$F$5:$F$1000,A7)</f>
        <v>0</v>
      </c>
      <c r="D7" s="69">
        <v>0</v>
      </c>
      <c r="E7" s="68" t="b">
        <v>0</v>
      </c>
      <c r="F7" s="81">
        <f>IF(E7,C7,0)</f>
        <v>0</v>
      </c>
      <c r="G7" s="69" t="b">
        <v>0</v>
      </c>
      <c r="H7" s="81">
        <f>IF(G7,C7,0)</f>
        <v>0</v>
      </c>
      <c r="I7" s="143" t="b">
        <v>1</v>
      </c>
      <c r="J7" s="15">
        <f>COUNTIF(Mannschaften!$B$4:$B$53,A7)</f>
        <v>0</v>
      </c>
      <c r="K7" s="69">
        <v>0</v>
      </c>
      <c r="L7" s="68" t="b">
        <v>1</v>
      </c>
      <c r="M7" s="81">
        <f>IF(L7,J7,0)</f>
        <v>0</v>
      </c>
      <c r="N7" s="69" t="b">
        <v>0</v>
      </c>
      <c r="O7" s="81">
        <f>IF(N7,J7,0)</f>
        <v>0</v>
      </c>
      <c r="P7" s="85" t="s">
        <v>260</v>
      </c>
    </row>
    <row r="8" spans="1:16" x14ac:dyDescent="0.2">
      <c r="A8" s="64">
        <v>21908</v>
      </c>
      <c r="B8" s="65" t="s">
        <v>267</v>
      </c>
      <c r="C8" s="15">
        <f>COUNTIF(Teilnehmer!$F$5:$F$1000,A8)</f>
        <v>0</v>
      </c>
      <c r="D8" s="69">
        <v>0</v>
      </c>
      <c r="E8" s="68" t="b">
        <v>0</v>
      </c>
      <c r="F8" s="81">
        <f>IF(E8,C8,0)</f>
        <v>0</v>
      </c>
      <c r="G8" s="69" t="b">
        <v>0</v>
      </c>
      <c r="H8" s="81">
        <f>IF(G8,C8,0)</f>
        <v>0</v>
      </c>
      <c r="I8" s="143" t="b">
        <v>1</v>
      </c>
      <c r="J8" s="15">
        <f>COUNTIF(Mannschaften!$B$4:$B$53,A8)</f>
        <v>0</v>
      </c>
      <c r="K8" s="69">
        <v>0</v>
      </c>
      <c r="L8" s="68" t="b">
        <v>1</v>
      </c>
      <c r="M8" s="81">
        <f>IF(L8,J8,0)</f>
        <v>0</v>
      </c>
      <c r="N8" s="69" t="b">
        <v>0</v>
      </c>
      <c r="O8" s="81">
        <f>IF(N8,J8,0)</f>
        <v>0</v>
      </c>
      <c r="P8" t="s">
        <v>260</v>
      </c>
    </row>
    <row r="9" spans="1:16" x14ac:dyDescent="0.2">
      <c r="A9" s="64">
        <v>21910</v>
      </c>
      <c r="B9" s="65" t="s">
        <v>268</v>
      </c>
      <c r="C9" s="15">
        <f>COUNTIF(Teilnehmer!$F$5:$F$1000,A9)</f>
        <v>0</v>
      </c>
      <c r="D9" s="69">
        <v>0</v>
      </c>
      <c r="E9" s="68" t="b">
        <v>0</v>
      </c>
      <c r="F9" s="81">
        <f>IF(E9,C9,0)</f>
        <v>0</v>
      </c>
      <c r="G9" s="69" t="b">
        <v>0</v>
      </c>
      <c r="H9" s="81">
        <f>IF(G9,C9,0)</f>
        <v>0</v>
      </c>
      <c r="I9" s="143" t="b">
        <v>1</v>
      </c>
      <c r="J9" s="15">
        <f>COUNTIF(Mannschaften!$B$4:$B$53,A9)</f>
        <v>0</v>
      </c>
      <c r="K9" s="69">
        <v>0</v>
      </c>
      <c r="L9" s="68" t="b">
        <v>1</v>
      </c>
      <c r="M9" s="81">
        <f>IF(L9,J9,0)</f>
        <v>0</v>
      </c>
      <c r="N9" s="69" t="b">
        <v>0</v>
      </c>
      <c r="O9" s="81">
        <f>IF(N9,J9,0)</f>
        <v>0</v>
      </c>
      <c r="P9" t="s">
        <v>260</v>
      </c>
    </row>
    <row r="10" spans="1:16" x14ac:dyDescent="0.2">
      <c r="A10" s="64">
        <v>21912</v>
      </c>
      <c r="B10" s="65" t="s">
        <v>269</v>
      </c>
      <c r="C10" s="15">
        <f>COUNTIF(Teilnehmer!$F$5:$F$1000,A10)</f>
        <v>0</v>
      </c>
      <c r="D10" s="69">
        <v>0</v>
      </c>
      <c r="E10" s="68" t="b">
        <v>0</v>
      </c>
      <c r="F10" s="81">
        <f>IF(E10,C10,0)</f>
        <v>0</v>
      </c>
      <c r="G10" s="69" t="b">
        <v>0</v>
      </c>
      <c r="H10" s="81">
        <f>IF(G10,C10,0)</f>
        <v>0</v>
      </c>
      <c r="I10" s="143" t="b">
        <v>1</v>
      </c>
      <c r="J10" s="15">
        <f>COUNTIF(Mannschaften!$B$4:$B$53,A10)</f>
        <v>0</v>
      </c>
      <c r="K10" s="69">
        <v>0</v>
      </c>
      <c r="L10" s="68" t="b">
        <v>1</v>
      </c>
      <c r="M10" s="81">
        <f>IF(L10,J10,0)</f>
        <v>0</v>
      </c>
      <c r="N10" s="69" t="b">
        <v>0</v>
      </c>
      <c r="O10" s="81">
        <f>IF(N10,J10,0)</f>
        <v>0</v>
      </c>
      <c r="P10" t="s">
        <v>260</v>
      </c>
    </row>
    <row r="11" spans="1:16" x14ac:dyDescent="0.2">
      <c r="A11" s="64">
        <v>21807</v>
      </c>
      <c r="B11" s="65" t="s">
        <v>293</v>
      </c>
      <c r="C11" s="15">
        <f>COUNTIF(Teilnehmer!$F$5:$F$1000,A11)</f>
        <v>0</v>
      </c>
      <c r="D11" s="69">
        <v>0</v>
      </c>
      <c r="E11" s="68" t="b">
        <v>1</v>
      </c>
      <c r="F11" s="81">
        <f t="shared" ref="F11:F13" si="0">IF(E11,C11,0)</f>
        <v>0</v>
      </c>
      <c r="G11" s="69" t="b">
        <v>0</v>
      </c>
      <c r="H11" s="81">
        <f t="shared" ref="H11:H13" si="1">IF(G11,C11,0)</f>
        <v>0</v>
      </c>
      <c r="I11" s="143" t="b">
        <v>0</v>
      </c>
      <c r="J11" s="15">
        <f>COUNTIF(Mannschaften!$B$4:$B$53,A11)</f>
        <v>0</v>
      </c>
      <c r="K11" s="69">
        <v>0</v>
      </c>
      <c r="L11" s="68" t="b">
        <v>0</v>
      </c>
      <c r="M11" s="81">
        <f t="shared" ref="M11:M13" si="2">IF(L11,J11,0)</f>
        <v>0</v>
      </c>
      <c r="N11" s="69" t="b">
        <v>0</v>
      </c>
      <c r="O11" s="81">
        <f t="shared" ref="O11:O13" si="3">IF(N11,J11,0)</f>
        <v>0</v>
      </c>
      <c r="P11" t="s">
        <v>261</v>
      </c>
    </row>
    <row r="12" spans="1:16" x14ac:dyDescent="0.2">
      <c r="A12" s="64">
        <v>218071</v>
      </c>
      <c r="B12" s="65" t="s">
        <v>294</v>
      </c>
      <c r="C12" s="15">
        <f>COUNTIF(Teilnehmer!$F$5:$F$1000,A12)</f>
        <v>0</v>
      </c>
      <c r="D12" s="69">
        <v>0</v>
      </c>
      <c r="E12" s="68" t="b">
        <v>1</v>
      </c>
      <c r="F12" s="81">
        <f t="shared" ref="F12" si="4">IF(E12,C12,0)</f>
        <v>0</v>
      </c>
      <c r="G12" s="69" t="b">
        <v>0</v>
      </c>
      <c r="H12" s="81">
        <f t="shared" ref="H12" si="5">IF(G12,C12,0)</f>
        <v>0</v>
      </c>
      <c r="I12" s="143" t="b">
        <v>0</v>
      </c>
      <c r="J12" s="15">
        <f>COUNTIF(Mannschaften!$B$4:$B$53,A12)</f>
        <v>0</v>
      </c>
      <c r="K12" s="69">
        <v>0</v>
      </c>
      <c r="L12" s="68" t="b">
        <v>0</v>
      </c>
      <c r="M12" s="81">
        <f t="shared" ref="M12" si="6">IF(L12,J12,0)</f>
        <v>0</v>
      </c>
      <c r="N12" s="69" t="b">
        <v>0</v>
      </c>
      <c r="O12" s="81">
        <f t="shared" ref="O12" si="7">IF(N12,J12,0)</f>
        <v>0</v>
      </c>
      <c r="P12" t="s">
        <v>261</v>
      </c>
    </row>
    <row r="13" spans="1:16" x14ac:dyDescent="0.2">
      <c r="A13" s="64">
        <v>21808</v>
      </c>
      <c r="B13" s="65" t="s">
        <v>253</v>
      </c>
      <c r="C13" s="15">
        <f>COUNTIF(Teilnehmer!$F$5:$F$1000,A13)</f>
        <v>0</v>
      </c>
      <c r="D13" s="69">
        <v>0</v>
      </c>
      <c r="E13" s="68" t="b">
        <v>1</v>
      </c>
      <c r="F13" s="81">
        <f t="shared" si="0"/>
        <v>0</v>
      </c>
      <c r="G13" s="69" t="b">
        <v>0</v>
      </c>
      <c r="H13" s="81">
        <f t="shared" si="1"/>
        <v>0</v>
      </c>
      <c r="I13" s="143" t="b">
        <v>0</v>
      </c>
      <c r="J13" s="15">
        <f>COUNTIF(Mannschaften!$B$4:$B$53,A13)</f>
        <v>0</v>
      </c>
      <c r="K13" s="69">
        <v>0</v>
      </c>
      <c r="L13" s="68" t="b">
        <v>0</v>
      </c>
      <c r="M13" s="81">
        <f t="shared" si="2"/>
        <v>0</v>
      </c>
      <c r="N13" s="69" t="b">
        <v>0</v>
      </c>
      <c r="O13" s="81">
        <f t="shared" si="3"/>
        <v>0</v>
      </c>
      <c r="P13" t="s">
        <v>261</v>
      </c>
    </row>
    <row r="14" spans="1:16" x14ac:dyDescent="0.2">
      <c r="A14" s="64">
        <v>218081</v>
      </c>
      <c r="B14" s="65" t="s">
        <v>295</v>
      </c>
      <c r="C14" s="15">
        <f>COUNTIF(Teilnehmer!$F$5:$F$1000,A14)</f>
        <v>0</v>
      </c>
      <c r="D14" s="69">
        <v>0</v>
      </c>
      <c r="E14" s="68" t="b">
        <v>1</v>
      </c>
      <c r="F14" s="81">
        <f t="shared" ref="F14" si="8">IF(E14,C14,0)</f>
        <v>0</v>
      </c>
      <c r="G14" s="69" t="b">
        <v>0</v>
      </c>
      <c r="H14" s="81">
        <f t="shared" ref="H14" si="9">IF(G14,C14,0)</f>
        <v>0</v>
      </c>
      <c r="I14" s="143" t="b">
        <v>0</v>
      </c>
      <c r="J14" s="15">
        <f>COUNTIF(Mannschaften!$B$4:$B$53,A14)</f>
        <v>0</v>
      </c>
      <c r="K14" s="69">
        <v>0</v>
      </c>
      <c r="L14" s="68" t="b">
        <v>0</v>
      </c>
      <c r="M14" s="81">
        <f t="shared" ref="M14" si="10">IF(L14,J14,0)</f>
        <v>0</v>
      </c>
      <c r="N14" s="69" t="b">
        <v>0</v>
      </c>
      <c r="O14" s="81">
        <f t="shared" ref="O14" si="11">IF(N14,J14,0)</f>
        <v>0</v>
      </c>
      <c r="P14" t="s">
        <v>261</v>
      </c>
    </row>
    <row r="15" spans="1:16" x14ac:dyDescent="0.2">
      <c r="A15" s="64">
        <v>21809</v>
      </c>
      <c r="B15" s="65" t="s">
        <v>254</v>
      </c>
      <c r="C15" s="15">
        <f>COUNTIF(Teilnehmer!$F$5:$F$1000,A15)</f>
        <v>0</v>
      </c>
      <c r="D15" s="69">
        <v>0</v>
      </c>
      <c r="E15" s="68" t="b">
        <v>1</v>
      </c>
      <c r="F15" s="81">
        <f t="shared" ref="F15:F26" si="12">IF(E15,C15,0)</f>
        <v>0</v>
      </c>
      <c r="G15" s="69" t="b">
        <v>0</v>
      </c>
      <c r="H15" s="81">
        <f t="shared" ref="H15:H26" si="13">IF(G15,C15,0)</f>
        <v>0</v>
      </c>
      <c r="I15" s="143" t="b">
        <v>0</v>
      </c>
      <c r="J15" s="15">
        <f>COUNTIF(Mannschaften!$B$4:$B$53,A15)</f>
        <v>0</v>
      </c>
      <c r="K15" s="69">
        <v>0</v>
      </c>
      <c r="L15" s="68" t="b">
        <v>0</v>
      </c>
      <c r="M15" s="81">
        <f t="shared" ref="M15:M26" si="14">IF(L15,J15,0)</f>
        <v>0</v>
      </c>
      <c r="N15" s="69" t="b">
        <v>0</v>
      </c>
      <c r="O15" s="81">
        <f t="shared" ref="O15:O26" si="15">IF(N15,J15,0)</f>
        <v>0</v>
      </c>
      <c r="P15" t="s">
        <v>261</v>
      </c>
    </row>
    <row r="16" spans="1:16" x14ac:dyDescent="0.2">
      <c r="A16" s="64">
        <v>218091</v>
      </c>
      <c r="B16" s="65" t="s">
        <v>296</v>
      </c>
      <c r="C16" s="15">
        <f>COUNTIF(Teilnehmer!$F$5:$F$1000,A16)</f>
        <v>0</v>
      </c>
      <c r="D16" s="69">
        <v>0</v>
      </c>
      <c r="E16" s="68" t="b">
        <v>1</v>
      </c>
      <c r="F16" s="81">
        <f t="shared" ref="F16" si="16">IF(E16,C16,0)</f>
        <v>0</v>
      </c>
      <c r="G16" s="69" t="b">
        <v>0</v>
      </c>
      <c r="H16" s="81">
        <f t="shared" ref="H16" si="17">IF(G16,C16,0)</f>
        <v>0</v>
      </c>
      <c r="I16" s="143" t="b">
        <v>0</v>
      </c>
      <c r="J16" s="15">
        <f>COUNTIF(Mannschaften!$B$4:$B$53,A16)</f>
        <v>0</v>
      </c>
      <c r="K16" s="69">
        <v>0</v>
      </c>
      <c r="L16" s="68" t="b">
        <v>0</v>
      </c>
      <c r="M16" s="81">
        <f t="shared" ref="M16" si="18">IF(L16,J16,0)</f>
        <v>0</v>
      </c>
      <c r="N16" s="69" t="b">
        <v>0</v>
      </c>
      <c r="O16" s="81">
        <f t="shared" ref="O16" si="19">IF(N16,J16,0)</f>
        <v>0</v>
      </c>
      <c r="P16" t="s">
        <v>261</v>
      </c>
    </row>
    <row r="17" spans="1:17" x14ac:dyDescent="0.2">
      <c r="A17" s="64">
        <v>21810</v>
      </c>
      <c r="B17" s="65" t="s">
        <v>255</v>
      </c>
      <c r="C17" s="15">
        <f>COUNTIF(Teilnehmer!$F$5:$F$1000,A17)</f>
        <v>0</v>
      </c>
      <c r="D17" s="69">
        <v>0</v>
      </c>
      <c r="E17" s="68" t="b">
        <v>1</v>
      </c>
      <c r="F17" s="81">
        <f t="shared" si="12"/>
        <v>0</v>
      </c>
      <c r="G17" s="69" t="b">
        <v>0</v>
      </c>
      <c r="H17" s="81">
        <f t="shared" si="13"/>
        <v>0</v>
      </c>
      <c r="I17" s="143" t="b">
        <v>0</v>
      </c>
      <c r="J17" s="15">
        <f>COUNTIF(Mannschaften!$B$4:$B$53,A17)</f>
        <v>0</v>
      </c>
      <c r="K17" s="69">
        <v>0</v>
      </c>
      <c r="L17" s="68" t="b">
        <v>0</v>
      </c>
      <c r="M17" s="81">
        <f t="shared" si="14"/>
        <v>0</v>
      </c>
      <c r="N17" s="69" t="b">
        <v>0</v>
      </c>
      <c r="O17" s="81">
        <f t="shared" si="15"/>
        <v>0</v>
      </c>
      <c r="P17" t="s">
        <v>261</v>
      </c>
    </row>
    <row r="18" spans="1:17" x14ac:dyDescent="0.2">
      <c r="A18" s="64">
        <v>218101</v>
      </c>
      <c r="B18" s="65" t="s">
        <v>297</v>
      </c>
      <c r="C18" s="15">
        <f>COUNTIF(Teilnehmer!$F$5:$F$1000,A18)</f>
        <v>0</v>
      </c>
      <c r="D18" s="69">
        <v>0</v>
      </c>
      <c r="E18" s="68" t="b">
        <v>1</v>
      </c>
      <c r="F18" s="81">
        <f t="shared" ref="F18" si="20">IF(E18,C18,0)</f>
        <v>0</v>
      </c>
      <c r="G18" s="69" t="b">
        <v>0</v>
      </c>
      <c r="H18" s="81">
        <f t="shared" ref="H18" si="21">IF(G18,C18,0)</f>
        <v>0</v>
      </c>
      <c r="I18" s="143" t="b">
        <v>0</v>
      </c>
      <c r="J18" s="15">
        <f>COUNTIF(Mannschaften!$B$4:$B$53,A18)</f>
        <v>0</v>
      </c>
      <c r="K18" s="69">
        <v>0</v>
      </c>
      <c r="L18" s="68" t="b">
        <v>0</v>
      </c>
      <c r="M18" s="81">
        <f t="shared" ref="M18" si="22">IF(L18,J18,0)</f>
        <v>0</v>
      </c>
      <c r="N18" s="69" t="b">
        <v>0</v>
      </c>
      <c r="O18" s="81">
        <f t="shared" ref="O18" si="23">IF(N18,J18,0)</f>
        <v>0</v>
      </c>
      <c r="P18" t="s">
        <v>261</v>
      </c>
    </row>
    <row r="19" spans="1:17" x14ac:dyDescent="0.2">
      <c r="A19" s="64">
        <v>21811</v>
      </c>
      <c r="B19" s="65" t="s">
        <v>256</v>
      </c>
      <c r="C19" s="15">
        <f>COUNTIF(Teilnehmer!$F$5:$F$1000,A19)</f>
        <v>0</v>
      </c>
      <c r="D19" s="69">
        <v>0</v>
      </c>
      <c r="E19" s="68" t="b">
        <v>1</v>
      </c>
      <c r="F19" s="81">
        <f t="shared" si="12"/>
        <v>0</v>
      </c>
      <c r="G19" s="69" t="b">
        <v>0</v>
      </c>
      <c r="H19" s="81">
        <f t="shared" si="13"/>
        <v>0</v>
      </c>
      <c r="I19" s="143" t="b">
        <v>0</v>
      </c>
      <c r="J19" s="15">
        <f>COUNTIF(Mannschaften!$B$4:$B$53,A19)</f>
        <v>0</v>
      </c>
      <c r="K19" s="69">
        <v>0</v>
      </c>
      <c r="L19" s="68" t="b">
        <v>0</v>
      </c>
      <c r="M19" s="81">
        <f t="shared" si="14"/>
        <v>0</v>
      </c>
      <c r="N19" s="69" t="b">
        <v>0</v>
      </c>
      <c r="O19" s="81">
        <f t="shared" si="15"/>
        <v>0</v>
      </c>
      <c r="P19" t="s">
        <v>261</v>
      </c>
    </row>
    <row r="20" spans="1:17" x14ac:dyDescent="0.2">
      <c r="A20" s="64">
        <v>218111</v>
      </c>
      <c r="B20" s="65" t="s">
        <v>298</v>
      </c>
      <c r="C20" s="15">
        <f>COUNTIF(Teilnehmer!$F$5:$F$1000,A20)</f>
        <v>0</v>
      </c>
      <c r="D20" s="69">
        <v>0</v>
      </c>
      <c r="E20" s="68" t="b">
        <v>1</v>
      </c>
      <c r="F20" s="81">
        <f t="shared" ref="F20" si="24">IF(E20,C20,0)</f>
        <v>0</v>
      </c>
      <c r="G20" s="69" t="b">
        <v>0</v>
      </c>
      <c r="H20" s="81">
        <f t="shared" ref="H20" si="25">IF(G20,C20,0)</f>
        <v>0</v>
      </c>
      <c r="I20" s="143" t="b">
        <v>0</v>
      </c>
      <c r="J20" s="15">
        <f>COUNTIF(Mannschaften!$B$4:$B$53,A20)</f>
        <v>0</v>
      </c>
      <c r="K20" s="69">
        <v>0</v>
      </c>
      <c r="L20" s="68" t="b">
        <v>0</v>
      </c>
      <c r="M20" s="81">
        <f t="shared" ref="M20" si="26">IF(L20,J20,0)</f>
        <v>0</v>
      </c>
      <c r="N20" s="69" t="b">
        <v>0</v>
      </c>
      <c r="O20" s="81">
        <f t="shared" ref="O20" si="27">IF(N20,J20,0)</f>
        <v>0</v>
      </c>
      <c r="P20" t="s">
        <v>261</v>
      </c>
    </row>
    <row r="21" spans="1:17" x14ac:dyDescent="0.2">
      <c r="A21" s="64">
        <v>21812</v>
      </c>
      <c r="B21" s="65" t="s">
        <v>257</v>
      </c>
      <c r="C21" s="15">
        <f>COUNTIF(Teilnehmer!$F$5:$F$1000,A21)</f>
        <v>0</v>
      </c>
      <c r="D21" s="69">
        <v>0</v>
      </c>
      <c r="E21" s="68" t="b">
        <v>1</v>
      </c>
      <c r="F21" s="81">
        <f t="shared" si="12"/>
        <v>0</v>
      </c>
      <c r="G21" s="69" t="b">
        <v>0</v>
      </c>
      <c r="H21" s="81">
        <f t="shared" si="13"/>
        <v>0</v>
      </c>
      <c r="I21" s="143" t="b">
        <v>0</v>
      </c>
      <c r="J21" s="15">
        <f>COUNTIF(Mannschaften!$B$4:$B$53,A21)</f>
        <v>0</v>
      </c>
      <c r="K21" s="69">
        <v>0</v>
      </c>
      <c r="L21" s="68" t="b">
        <v>0</v>
      </c>
      <c r="M21" s="81">
        <f t="shared" si="14"/>
        <v>0</v>
      </c>
      <c r="N21" s="69" t="b">
        <v>0</v>
      </c>
      <c r="O21" s="81">
        <f t="shared" si="15"/>
        <v>0</v>
      </c>
      <c r="P21" t="s">
        <v>261</v>
      </c>
    </row>
    <row r="22" spans="1:17" x14ac:dyDescent="0.2">
      <c r="A22" s="64">
        <v>218121</v>
      </c>
      <c r="B22" s="65" t="s">
        <v>299</v>
      </c>
      <c r="C22" s="15">
        <f>COUNTIF(Teilnehmer!$F$5:$F$1000,A22)</f>
        <v>0</v>
      </c>
      <c r="D22" s="69">
        <v>0</v>
      </c>
      <c r="E22" s="68" t="b">
        <v>1</v>
      </c>
      <c r="F22" s="81">
        <f t="shared" ref="F22" si="28">IF(E22,C22,0)</f>
        <v>0</v>
      </c>
      <c r="G22" s="69" t="b">
        <v>0</v>
      </c>
      <c r="H22" s="81">
        <f t="shared" ref="H22" si="29">IF(G22,C22,0)</f>
        <v>0</v>
      </c>
      <c r="I22" s="143" t="b">
        <v>0</v>
      </c>
      <c r="J22" s="15">
        <f>COUNTIF(Mannschaften!$B$4:$B$53,A22)</f>
        <v>0</v>
      </c>
      <c r="K22" s="69">
        <v>0</v>
      </c>
      <c r="L22" s="68" t="b">
        <v>0</v>
      </c>
      <c r="M22" s="81">
        <f t="shared" ref="M22" si="30">IF(L22,J22,0)</f>
        <v>0</v>
      </c>
      <c r="N22" s="69" t="b">
        <v>0</v>
      </c>
      <c r="O22" s="81">
        <f t="shared" ref="O22" si="31">IF(N22,J22,0)</f>
        <v>0</v>
      </c>
      <c r="P22" t="s">
        <v>261</v>
      </c>
    </row>
    <row r="23" spans="1:17" x14ac:dyDescent="0.2">
      <c r="A23" s="64">
        <v>21813</v>
      </c>
      <c r="B23" s="65" t="s">
        <v>258</v>
      </c>
      <c r="C23" s="15">
        <f>COUNTIF(Teilnehmer!$F$5:$F$1000,A23)</f>
        <v>0</v>
      </c>
      <c r="D23" s="69">
        <v>0</v>
      </c>
      <c r="E23" s="68" t="b">
        <v>1</v>
      </c>
      <c r="F23" s="81">
        <f t="shared" si="12"/>
        <v>0</v>
      </c>
      <c r="G23" s="69" t="b">
        <v>0</v>
      </c>
      <c r="H23" s="81">
        <f t="shared" si="13"/>
        <v>0</v>
      </c>
      <c r="I23" s="143" t="b">
        <v>0</v>
      </c>
      <c r="J23" s="15">
        <f>COUNTIF(Mannschaften!$B$4:$B$53,A23)</f>
        <v>0</v>
      </c>
      <c r="K23" s="69">
        <v>0</v>
      </c>
      <c r="L23" s="68" t="b">
        <v>0</v>
      </c>
      <c r="M23" s="81">
        <f t="shared" si="14"/>
        <v>0</v>
      </c>
      <c r="N23" s="69" t="b">
        <v>0</v>
      </c>
      <c r="O23" s="81">
        <f t="shared" si="15"/>
        <v>0</v>
      </c>
      <c r="P23" t="s">
        <v>261</v>
      </c>
    </row>
    <row r="24" spans="1:17" x14ac:dyDescent="0.2">
      <c r="A24" s="64">
        <v>218131</v>
      </c>
      <c r="B24" s="65" t="s">
        <v>300</v>
      </c>
      <c r="C24" s="15">
        <f>COUNTIF(Teilnehmer!$F$5:$F$1000,A24)</f>
        <v>0</v>
      </c>
      <c r="D24" s="69">
        <v>0</v>
      </c>
      <c r="E24" s="68" t="b">
        <v>1</v>
      </c>
      <c r="F24" s="81">
        <f t="shared" ref="F24" si="32">IF(E24,C24,0)</f>
        <v>0</v>
      </c>
      <c r="G24" s="69" t="b">
        <v>0</v>
      </c>
      <c r="H24" s="81">
        <f t="shared" ref="H24" si="33">IF(G24,C24,0)</f>
        <v>0</v>
      </c>
      <c r="I24" s="143" t="b">
        <v>0</v>
      </c>
      <c r="J24" s="15">
        <f>COUNTIF(Mannschaften!$B$4:$B$53,A24)</f>
        <v>0</v>
      </c>
      <c r="K24" s="69">
        <v>0</v>
      </c>
      <c r="L24" s="68" t="b">
        <v>0</v>
      </c>
      <c r="M24" s="81">
        <f t="shared" ref="M24" si="34">IF(L24,J24,0)</f>
        <v>0</v>
      </c>
      <c r="N24" s="69" t="b">
        <v>0</v>
      </c>
      <c r="O24" s="81">
        <f t="shared" ref="O24" si="35">IF(N24,J24,0)</f>
        <v>0</v>
      </c>
      <c r="P24" t="s">
        <v>261</v>
      </c>
    </row>
    <row r="25" spans="1:17" x14ac:dyDescent="0.2">
      <c r="A25" s="64">
        <v>21814</v>
      </c>
      <c r="B25" s="65" t="s">
        <v>259</v>
      </c>
      <c r="C25" s="15">
        <f>COUNTIF(Teilnehmer!$F$5:$F$1000,A25)</f>
        <v>0</v>
      </c>
      <c r="D25" s="69">
        <v>0</v>
      </c>
      <c r="E25" s="68" t="b">
        <v>1</v>
      </c>
      <c r="F25" s="81">
        <f t="shared" ref="F25" si="36">IF(E25,C25,0)</f>
        <v>0</v>
      </c>
      <c r="G25" s="69" t="b">
        <v>0</v>
      </c>
      <c r="H25" s="81">
        <f t="shared" ref="H25" si="37">IF(G25,C25,0)</f>
        <v>0</v>
      </c>
      <c r="I25" s="143" t="b">
        <v>0</v>
      </c>
      <c r="J25" s="15">
        <f>COUNTIF(Mannschaften!$B$4:$B$53,A25)</f>
        <v>0</v>
      </c>
      <c r="K25" s="69">
        <v>0</v>
      </c>
      <c r="L25" s="68" t="b">
        <v>0</v>
      </c>
      <c r="M25" s="81">
        <f t="shared" ref="M25" si="38">IF(L25,J25,0)</f>
        <v>0</v>
      </c>
      <c r="N25" s="69" t="b">
        <v>0</v>
      </c>
      <c r="O25" s="81">
        <f t="shared" ref="O25" si="39">IF(N25,J25,0)</f>
        <v>0</v>
      </c>
      <c r="P25" t="s">
        <v>261</v>
      </c>
    </row>
    <row r="26" spans="1:17" x14ac:dyDescent="0.2">
      <c r="A26" s="64">
        <v>218141</v>
      </c>
      <c r="B26" s="65" t="s">
        <v>301</v>
      </c>
      <c r="C26" s="15">
        <f>COUNTIF(Teilnehmer!$F$5:$F$1000,A26)</f>
        <v>0</v>
      </c>
      <c r="D26" s="69">
        <v>0</v>
      </c>
      <c r="E26" s="68" t="b">
        <v>1</v>
      </c>
      <c r="F26" s="81">
        <f t="shared" si="12"/>
        <v>0</v>
      </c>
      <c r="G26" s="69" t="b">
        <v>0</v>
      </c>
      <c r="H26" s="81">
        <f t="shared" si="13"/>
        <v>0</v>
      </c>
      <c r="I26" s="143" t="b">
        <v>0</v>
      </c>
      <c r="J26" s="15">
        <f>COUNTIF(Mannschaften!$B$4:$B$53,A26)</f>
        <v>0</v>
      </c>
      <c r="K26" s="69">
        <v>0</v>
      </c>
      <c r="L26" s="68" t="b">
        <v>0</v>
      </c>
      <c r="M26" s="81">
        <f t="shared" si="14"/>
        <v>0</v>
      </c>
      <c r="N26" s="69" t="b">
        <v>0</v>
      </c>
      <c r="O26" s="81">
        <f t="shared" si="15"/>
        <v>0</v>
      </c>
      <c r="P26" t="s">
        <v>261</v>
      </c>
    </row>
    <row r="27" spans="1:17" s="3" customFormat="1" x14ac:dyDescent="0.2">
      <c r="A27" s="24"/>
      <c r="B27" s="35"/>
      <c r="C27" s="36">
        <f>SUM(C11:C26)</f>
        <v>0</v>
      </c>
      <c r="D27" s="148"/>
      <c r="E27" s="70"/>
      <c r="F27" s="82">
        <f>SUM(F11:F26)</f>
        <v>0</v>
      </c>
      <c r="G27" s="71"/>
      <c r="H27" s="82">
        <f>SUM(H11:H26)</f>
        <v>0</v>
      </c>
      <c r="I27" s="70"/>
      <c r="J27" s="36">
        <f>SUM(J7:J26)</f>
        <v>0</v>
      </c>
      <c r="K27" s="70"/>
      <c r="L27" s="70"/>
      <c r="M27" s="82">
        <f>SUM(M7:M26)</f>
        <v>0</v>
      </c>
      <c r="N27" s="71"/>
      <c r="O27" s="82">
        <f>SUM(O7:O26)</f>
        <v>0</v>
      </c>
    </row>
    <row r="29" spans="1:17" x14ac:dyDescent="0.2">
      <c r="A29" s="123"/>
      <c r="B29" s="117"/>
      <c r="C29" s="38" t="s">
        <v>111</v>
      </c>
      <c r="D29" s="149"/>
      <c r="E29" s="38"/>
      <c r="F29" s="38"/>
      <c r="G29" s="38"/>
      <c r="H29" s="38"/>
      <c r="I29" s="38"/>
      <c r="J29" s="38" t="s">
        <v>112</v>
      </c>
      <c r="K29" s="72"/>
      <c r="L29" s="72"/>
      <c r="M29" s="72"/>
      <c r="N29" s="38"/>
      <c r="O29" s="39"/>
      <c r="P29" s="111" t="s">
        <v>117</v>
      </c>
    </row>
    <row r="30" spans="1:17" x14ac:dyDescent="0.2">
      <c r="A30" s="124"/>
      <c r="B30" s="119" t="s">
        <v>116</v>
      </c>
      <c r="C30" s="15">
        <f>SUM(C7:C26)</f>
        <v>0</v>
      </c>
      <c r="J30" s="15">
        <f>SUM(J7:J10)</f>
        <v>0</v>
      </c>
      <c r="K30" s="73"/>
      <c r="L30" s="73"/>
      <c r="M30" s="73"/>
      <c r="P30" s="112"/>
    </row>
    <row r="31" spans="1:17" x14ac:dyDescent="0.2">
      <c r="A31" s="124"/>
      <c r="B31" s="119" t="s">
        <v>122</v>
      </c>
      <c r="C31" s="64">
        <v>0</v>
      </c>
      <c r="J31" s="64">
        <v>0</v>
      </c>
      <c r="K31" s="73"/>
      <c r="L31" s="73"/>
      <c r="M31" s="73"/>
      <c r="P31" s="112"/>
    </row>
    <row r="32" spans="1:17" s="3" customFormat="1" x14ac:dyDescent="0.2">
      <c r="A32" s="125"/>
      <c r="B32" s="128" t="s">
        <v>132</v>
      </c>
      <c r="C32" s="17">
        <f>IF(AND((C27&gt;0),(C31&gt;0)),INT((C30+C31-1)/C31),0)</f>
        <v>0</v>
      </c>
      <c r="D32" s="150"/>
      <c r="E32" s="67"/>
      <c r="F32" s="67"/>
      <c r="G32" s="67"/>
      <c r="H32" s="67"/>
      <c r="I32" s="67"/>
      <c r="J32" s="17">
        <f>IF(AND((J27&gt;0),(J31&gt;0)),INT((J30+J31-1)/J31),0)</f>
        <v>0</v>
      </c>
      <c r="K32" s="74"/>
      <c r="L32" s="74"/>
      <c r="M32" s="74"/>
      <c r="N32" s="67"/>
      <c r="P32" s="113">
        <f>IF((C32+J32)&gt;0,C32+J32,0)</f>
        <v>0</v>
      </c>
      <c r="Q32" s="85" t="s">
        <v>285</v>
      </c>
    </row>
    <row r="33" spans="1:17" s="3" customFormat="1" x14ac:dyDescent="0.2">
      <c r="A33" s="125"/>
      <c r="B33" s="139" t="s">
        <v>166</v>
      </c>
      <c r="C33" s="67"/>
      <c r="D33" s="150"/>
      <c r="E33" s="67"/>
      <c r="F33" s="67"/>
      <c r="G33" s="67"/>
      <c r="H33" s="67"/>
      <c r="I33" s="67"/>
      <c r="J33" s="67"/>
      <c r="K33" s="74"/>
      <c r="L33" s="74"/>
      <c r="M33" s="74"/>
      <c r="N33" s="67"/>
      <c r="P33" s="113">
        <f>COUNTIF('Kampfrichter und Übungsleiter'!J3:J41,"ok")</f>
        <v>0</v>
      </c>
      <c r="Q33" s="85" t="str">
        <f>IF(P33&lt;P32,"Registerseite Kampfrichter und Übungsleiter ausfüllen!","")</f>
        <v/>
      </c>
    </row>
    <row r="34" spans="1:17" x14ac:dyDescent="0.2">
      <c r="A34" s="126"/>
      <c r="B34" s="118"/>
      <c r="J34" s="2"/>
      <c r="K34" s="73"/>
      <c r="L34" s="73"/>
      <c r="M34" s="73"/>
      <c r="P34" s="112"/>
    </row>
    <row r="35" spans="1:17" x14ac:dyDescent="0.2">
      <c r="A35" s="124"/>
      <c r="B35" s="119" t="s">
        <v>270</v>
      </c>
      <c r="C35" s="76"/>
      <c r="D35" s="151"/>
      <c r="E35" s="76"/>
      <c r="F35" s="76"/>
      <c r="G35" s="76"/>
      <c r="H35" s="76"/>
      <c r="I35" s="76"/>
      <c r="J35" s="76"/>
      <c r="K35" s="73"/>
      <c r="L35" s="73"/>
      <c r="M35" s="73"/>
      <c r="P35" s="112"/>
      <c r="Q35" s="85" t="s">
        <v>287</v>
      </c>
    </row>
    <row r="36" spans="1:17" x14ac:dyDescent="0.2">
      <c r="A36" s="124"/>
      <c r="B36" s="119" t="s">
        <v>272</v>
      </c>
      <c r="C36" s="76"/>
      <c r="D36" s="151"/>
      <c r="E36" s="76"/>
      <c r="F36" s="76"/>
      <c r="G36" s="76"/>
      <c r="H36" s="76"/>
      <c r="I36" s="76"/>
      <c r="J36" s="75">
        <v>27</v>
      </c>
      <c r="K36" s="73"/>
      <c r="L36" s="73"/>
      <c r="M36" s="73"/>
      <c r="P36" s="112"/>
    </row>
    <row r="37" spans="1:17" x14ac:dyDescent="0.2">
      <c r="A37" s="124"/>
      <c r="B37" s="119" t="s">
        <v>271</v>
      </c>
      <c r="C37" s="76"/>
      <c r="D37" s="151"/>
      <c r="E37" s="76"/>
      <c r="F37" s="76"/>
      <c r="G37" s="76"/>
      <c r="H37" s="76"/>
      <c r="I37" s="76"/>
      <c r="J37" s="75">
        <v>18</v>
      </c>
      <c r="K37" s="73"/>
      <c r="L37" s="73"/>
      <c r="M37" s="73"/>
      <c r="P37" s="112"/>
    </row>
    <row r="38" spans="1:17" x14ac:dyDescent="0.2">
      <c r="A38" s="126"/>
      <c r="B38" s="212" t="s">
        <v>113</v>
      </c>
      <c r="C38" s="101"/>
      <c r="D38" s="152"/>
      <c r="E38" s="101"/>
      <c r="F38" s="101"/>
      <c r="G38" s="101"/>
      <c r="H38" s="101"/>
      <c r="I38" s="101"/>
      <c r="J38" s="101"/>
      <c r="P38" s="112"/>
    </row>
    <row r="39" spans="1:17" x14ac:dyDescent="0.2">
      <c r="A39" s="124"/>
      <c r="B39" s="120" t="s">
        <v>283</v>
      </c>
      <c r="C39" s="101"/>
      <c r="D39" s="152"/>
      <c r="E39" s="101"/>
      <c r="F39" s="101"/>
      <c r="G39" s="101"/>
      <c r="H39" s="101"/>
      <c r="I39" s="101"/>
      <c r="J39" s="101"/>
      <c r="P39" s="112"/>
      <c r="Q39" s="85" t="s">
        <v>288</v>
      </c>
    </row>
    <row r="40" spans="1:17" x14ac:dyDescent="0.2">
      <c r="A40" s="124"/>
      <c r="B40" s="120" t="s">
        <v>282</v>
      </c>
      <c r="C40" s="101"/>
      <c r="D40" s="152"/>
      <c r="E40" s="101"/>
      <c r="F40" s="101"/>
      <c r="G40" s="101"/>
      <c r="H40" s="101"/>
      <c r="I40" s="101"/>
      <c r="J40" s="99">
        <f>J36</f>
        <v>27</v>
      </c>
      <c r="P40" s="112"/>
    </row>
    <row r="41" spans="1:17" x14ac:dyDescent="0.2">
      <c r="A41" s="124"/>
      <c r="B41" s="120" t="s">
        <v>284</v>
      </c>
      <c r="C41" s="101"/>
      <c r="D41" s="152"/>
      <c r="E41" s="101"/>
      <c r="F41" s="101"/>
      <c r="G41" s="101"/>
      <c r="H41" s="101"/>
      <c r="I41" s="101"/>
      <c r="J41" s="99">
        <f>J37</f>
        <v>18</v>
      </c>
      <c r="P41" s="112"/>
    </row>
    <row r="42" spans="1:17" x14ac:dyDescent="0.2">
      <c r="A42" s="124"/>
      <c r="B42" s="119" t="s">
        <v>243</v>
      </c>
      <c r="C42" s="76"/>
      <c r="D42" s="152"/>
      <c r="E42" s="101"/>
      <c r="F42" s="101"/>
      <c r="G42" s="101"/>
      <c r="H42" s="101"/>
      <c r="I42" s="101"/>
      <c r="J42" s="76"/>
      <c r="P42" s="114">
        <v>25</v>
      </c>
    </row>
    <row r="43" spans="1:17" x14ac:dyDescent="0.2">
      <c r="A43" s="124"/>
      <c r="B43" s="119" t="s">
        <v>51</v>
      </c>
      <c r="C43" s="75">
        <v>0</v>
      </c>
      <c r="D43" s="151"/>
      <c r="E43" s="76"/>
      <c r="F43" s="76"/>
      <c r="G43" s="76"/>
      <c r="H43" s="76"/>
      <c r="I43" s="76"/>
      <c r="J43" s="75">
        <v>0</v>
      </c>
      <c r="K43" s="73"/>
      <c r="L43" s="73"/>
      <c r="M43" s="73"/>
      <c r="P43" s="112"/>
    </row>
    <row r="44" spans="1:17" x14ac:dyDescent="0.2">
      <c r="A44" s="124"/>
      <c r="B44" s="119" t="s">
        <v>28</v>
      </c>
      <c r="C44" s="76"/>
      <c r="J44" s="76"/>
      <c r="L44" s="77"/>
      <c r="M44" s="77"/>
      <c r="P44" s="114">
        <v>0</v>
      </c>
    </row>
    <row r="45" spans="1:17" x14ac:dyDescent="0.2">
      <c r="A45" s="126"/>
      <c r="B45" s="121" t="str">
        <f>IF(P44=0,"Die Wettkampfunterlagen werden nicht zugesandt, sondern vor dem Wettkampf ausgegeben","")</f>
        <v>Die Wettkampfunterlagen werden nicht zugesandt, sondern vor dem Wettkampf ausgegeben</v>
      </c>
      <c r="C45" s="8"/>
      <c r="D45" s="151"/>
      <c r="E45" s="8"/>
      <c r="F45" s="8"/>
      <c r="G45" s="8"/>
      <c r="H45" s="8"/>
      <c r="I45" s="8"/>
      <c r="J45" s="8"/>
      <c r="K45" s="73"/>
      <c r="L45" s="73"/>
      <c r="M45" s="73"/>
      <c r="P45" s="112"/>
    </row>
    <row r="46" spans="1:17" x14ac:dyDescent="0.2">
      <c r="A46" s="124"/>
      <c r="B46" s="119" t="s">
        <v>279</v>
      </c>
      <c r="C46" s="78" t="str">
        <f>IF(OR(ISBLANK(Deckblatt!C$58),ISNA(Deckblatt!D$16)),"?",IF(Deckblatt!C$58 &lt; Deckblatt!D$16,Teilnehmer!AF1001,2*Teilnehmer!AF1001))</f>
        <v>?</v>
      </c>
      <c r="D46" s="151"/>
      <c r="E46" s="76"/>
      <c r="F46" s="76"/>
      <c r="G46" s="76"/>
      <c r="H46" s="76"/>
      <c r="I46" s="76"/>
      <c r="J46" s="76"/>
      <c r="P46" s="115" t="str">
        <f>IF(ISNUMBER(C46),C46,"?")</f>
        <v>?</v>
      </c>
      <c r="Q46" s="210" t="str">
        <f>IF(EXACT(P46,"?"),"Anmeldedatum nicht angegeben","")</f>
        <v>Anmeldedatum nicht angegeben</v>
      </c>
    </row>
    <row r="47" spans="1:17" x14ac:dyDescent="0.2">
      <c r="A47" s="124"/>
      <c r="B47" s="119" t="s">
        <v>280</v>
      </c>
      <c r="C47" s="76"/>
      <c r="D47" s="151"/>
      <c r="E47" s="76"/>
      <c r="F47" s="76"/>
      <c r="G47" s="76"/>
      <c r="H47" s="76"/>
      <c r="I47" s="76"/>
      <c r="J47" s="78" t="str">
        <f>IF(OR(ISBLANK(Deckblatt!C$58),ISNA(Deckblatt!D$16)),"?",IF(Deckblatt!C$58 &lt; Deckblatt!D$16,J36*M7,IF(ISBLANK(J40),"?",(J36+ J40)*M7)))</f>
        <v>?</v>
      </c>
      <c r="P47" s="115" t="str">
        <f>IF(ISNUMBER(J47),J47,"?")</f>
        <v>?</v>
      </c>
      <c r="Q47" s="210"/>
    </row>
    <row r="48" spans="1:17" x14ac:dyDescent="0.2">
      <c r="A48" s="124"/>
      <c r="B48" s="119" t="s">
        <v>281</v>
      </c>
      <c r="C48" s="76"/>
      <c r="D48" s="151"/>
      <c r="E48" s="76"/>
      <c r="F48" s="76"/>
      <c r="G48" s="76"/>
      <c r="H48" s="76"/>
      <c r="I48" s="76"/>
      <c r="J48" s="78" t="str">
        <f>IF(OR(ISBLANK(Deckblatt!C$58),ISNA(Deckblatt!D$16)),"?",IF(Deckblatt!C$58 &lt; Deckblatt!D$16,J37*(M27-M7),IF(ISBLANK(J41),"?",(J37+ J41)*(M27-M7))))</f>
        <v>?</v>
      </c>
      <c r="P48" s="115" t="str">
        <f>IF(ISNUMBER(J48),J48,"?")</f>
        <v>?</v>
      </c>
      <c r="Q48" s="210"/>
    </row>
    <row r="49" spans="1:16" x14ac:dyDescent="0.2">
      <c r="A49" s="124"/>
      <c r="B49" s="119" t="s">
        <v>108</v>
      </c>
      <c r="C49" s="78">
        <f>C32*C43</f>
        <v>0</v>
      </c>
      <c r="D49" s="151"/>
      <c r="E49" s="76"/>
      <c r="F49" s="76"/>
      <c r="G49" s="76"/>
      <c r="H49" s="76"/>
      <c r="I49" s="76"/>
      <c r="J49" s="78">
        <f>J32*J43</f>
        <v>0</v>
      </c>
      <c r="K49" s="73"/>
      <c r="L49" s="73"/>
      <c r="M49" s="73"/>
      <c r="P49" s="115">
        <f>IF(AND(ISNUMBER(C49),ISNUMBER(J49)),C49+J49,"?")</f>
        <v>0</v>
      </c>
    </row>
    <row r="50" spans="1:16" x14ac:dyDescent="0.2">
      <c r="A50" s="124"/>
      <c r="B50" s="119" t="s">
        <v>243</v>
      </c>
      <c r="C50" s="76"/>
      <c r="D50" s="151"/>
      <c r="E50" s="76"/>
      <c r="F50" s="76"/>
      <c r="G50" s="76"/>
      <c r="H50" s="76"/>
      <c r="I50" s="76"/>
      <c r="J50" s="76"/>
      <c r="K50" s="73"/>
      <c r="L50" s="73"/>
      <c r="M50" s="73"/>
      <c r="P50" s="115" t="str">
        <f>IF(OR(ISBLANK(Deckblatt!C$58),ISNA(Deckblatt!D$16)),"?",IF((Deckblatt!C$15-Deckblatt!C$58&lt;7),IF((P46+P47+P48+P49)&gt;0,P42,0),0))</f>
        <v>?</v>
      </c>
    </row>
    <row r="51" spans="1:16" s="3" customFormat="1" x14ac:dyDescent="0.2">
      <c r="A51" s="124"/>
      <c r="B51" s="122" t="s">
        <v>28</v>
      </c>
      <c r="D51" s="153"/>
      <c r="N51" s="67"/>
      <c r="P51" s="115" t="str">
        <f>IF(OR(ISBLANK(Deckblatt!C$58),ISNA(Deckblatt!D$16)),"?",IF(Deckblatt!C$58 &lt;= Deckblatt!D$16,IF((P46+P47+P48+P49)&gt;0,P44,0),0))</f>
        <v>?</v>
      </c>
    </row>
    <row r="52" spans="1:16" x14ac:dyDescent="0.2">
      <c r="A52" s="127"/>
      <c r="B52" s="37" t="s">
        <v>29</v>
      </c>
      <c r="C52" s="37"/>
      <c r="D52" s="154"/>
      <c r="E52" s="37"/>
      <c r="F52" s="37"/>
      <c r="G52" s="37"/>
      <c r="H52" s="37"/>
      <c r="I52" s="37"/>
      <c r="J52" s="37"/>
      <c r="K52" s="37"/>
      <c r="L52" s="37"/>
      <c r="M52" s="37"/>
      <c r="N52" s="37"/>
      <c r="O52" s="37"/>
      <c r="P52" s="116" t="str">
        <f>IF(AND(ISNUMBER(P46),ISNUMBER(P51)),SUM(P46:P51),"?")</f>
        <v>?</v>
      </c>
    </row>
    <row r="53" spans="1:16" x14ac:dyDescent="0.2">
      <c r="J53" s="2"/>
      <c r="K53" s="73"/>
      <c r="L53" s="73"/>
      <c r="M53" s="73"/>
    </row>
    <row r="54" spans="1:16" x14ac:dyDescent="0.2">
      <c r="A54" s="79" t="str">
        <f>IF(ISBLANK(Deckblatt!C58),"Bitte tragen Sie auf dem Deckblatt das Anmeldedatum ein!","")</f>
        <v>Bitte tragen Sie auf dem Deckblatt das Anmeldedatum ein!</v>
      </c>
    </row>
    <row r="55" spans="1:16" x14ac:dyDescent="0.2">
      <c r="A55" s="79" t="str">
        <f>IF(ISBLANK(Deckblatt!C21),"Bitte tragen Sie auf dem Deckblatt ihren Verein ein!","")</f>
        <v>Bitte tragen Sie auf dem Deckblatt ihren Verein ein!</v>
      </c>
    </row>
  </sheetData>
  <sheetProtection algorithmName="SHA-512" hashValue="8WivJ70E8Kmt3FJwWqaz8NZlHsT+xmR2+YSa2OB9hmXd2yAJCk6tQpHu7lq3N2zSZOlhIzORgkY82lQQzmOIgA==" saltValue="5srPTm/x8Mk6Fy8CoxaPKA==" spinCount="100000" sheet="1" selectLockedCells="1"/>
  <mergeCells count="4">
    <mergeCell ref="N6:O6"/>
    <mergeCell ref="G6:H6"/>
    <mergeCell ref="E6:F6"/>
    <mergeCell ref="L6:M6"/>
  </mergeCells>
  <phoneticPr fontId="0" type="noConversion"/>
  <pageMargins left="0.78740157480314965" right="0.78740157480314965" top="0.78740157480314965" bottom="0.98425196850393704" header="0.51181102362204722" footer="0.51181102362204722"/>
  <pageSetup paperSize="9" orientation="portrait" r:id="rId1"/>
  <headerFooter alignWithMargins="0">
    <oddFooter>&amp;R&amp;D</oddFooter>
  </headerFooter>
  <ignoredErrors>
    <ignoredError sqref="P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C17"/>
  <sheetViews>
    <sheetView zoomScaleNormal="100" workbookViewId="0">
      <selection activeCell="B3" sqref="B3"/>
    </sheetView>
  </sheetViews>
  <sheetFormatPr baseColWidth="10" defaultColWidth="9.140625" defaultRowHeight="12.75" x14ac:dyDescent="0.2"/>
  <cols>
    <col min="1" max="1" width="36.85546875" style="158" customWidth="1"/>
    <col min="2" max="2" width="71.28515625" style="158" customWidth="1"/>
    <col min="3" max="3" width="9.140625" style="158" hidden="1" customWidth="1"/>
    <col min="4" max="16384" width="9.140625" style="158"/>
  </cols>
  <sheetData>
    <row r="1" spans="1:3" x14ac:dyDescent="0.2">
      <c r="A1" s="157" t="str">
        <f>"Vereinsvorführung " &amp; IF(LEN(Deckblatt!C21)&gt;0,Deckblatt!C21,IF(LEN(Deckblatt!C24)&gt;0,Deckblatt!C24,""))</f>
        <v xml:space="preserve">Vereinsvorführung </v>
      </c>
    </row>
    <row r="3" spans="1:3" ht="51.75" customHeight="1" x14ac:dyDescent="0.2">
      <c r="A3" s="159" t="s">
        <v>177</v>
      </c>
      <c r="B3" s="161"/>
    </row>
    <row r="5" spans="1:3" x14ac:dyDescent="0.2">
      <c r="A5" s="160" t="s">
        <v>178</v>
      </c>
      <c r="B5" s="161"/>
    </row>
    <row r="6" spans="1:3" x14ac:dyDescent="0.2">
      <c r="A6"/>
    </row>
    <row r="7" spans="1:3" ht="51.75" customHeight="1" x14ac:dyDescent="0.2">
      <c r="A7" s="159" t="s">
        <v>176</v>
      </c>
      <c r="B7" s="161"/>
    </row>
    <row r="9" spans="1:3" customFormat="1" x14ac:dyDescent="0.2">
      <c r="A9" s="6" t="s">
        <v>179</v>
      </c>
      <c r="B9" s="100"/>
      <c r="C9" s="1"/>
    </row>
    <row r="10" spans="1:3" customFormat="1" x14ac:dyDescent="0.2">
      <c r="A10" s="7" t="s">
        <v>19</v>
      </c>
      <c r="B10" s="42"/>
      <c r="C10" s="1"/>
    </row>
    <row r="11" spans="1:3" customFormat="1" x14ac:dyDescent="0.2">
      <c r="A11" s="7" t="s">
        <v>20</v>
      </c>
      <c r="B11" s="42"/>
      <c r="C11" s="1"/>
    </row>
    <row r="12" spans="1:3" customFormat="1" x14ac:dyDescent="0.2">
      <c r="A12" s="7" t="s">
        <v>23</v>
      </c>
      <c r="B12" s="43"/>
      <c r="C12" s="1"/>
    </row>
    <row r="13" spans="1:3" customFormat="1" x14ac:dyDescent="0.2">
      <c r="A13" s="158"/>
      <c r="B13" s="158"/>
      <c r="C13" s="1"/>
    </row>
    <row r="14" spans="1:3" customFormat="1" x14ac:dyDescent="0.2">
      <c r="A14" s="158"/>
      <c r="B14" s="158"/>
      <c r="C14" s="1"/>
    </row>
    <row r="15" spans="1:3" customFormat="1" x14ac:dyDescent="0.2">
      <c r="A15" s="158"/>
      <c r="B15" s="158"/>
      <c r="C15" s="1"/>
    </row>
    <row r="16" spans="1:3" customFormat="1" x14ac:dyDescent="0.2">
      <c r="A16" s="158"/>
      <c r="B16" s="158"/>
      <c r="C16" s="1"/>
    </row>
    <row r="17" spans="1:3" customFormat="1" x14ac:dyDescent="0.2">
      <c r="A17" s="158"/>
      <c r="B17" s="158"/>
      <c r="C17" s="1"/>
    </row>
  </sheetData>
  <sheetProtection password="EB1F" sheet="1" objects="1" scenarios="1" selectLockedCells="1"/>
  <phoneticPr fontId="16" type="noConversion"/>
  <pageMargins left="0.78740157499999996" right="0.78740157499999996" top="0.984251969" bottom="0.984251969" header="0.5" footer="0.5"/>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C11"/>
  <sheetViews>
    <sheetView zoomScaleNormal="100" workbookViewId="0">
      <selection activeCell="B4" sqref="B4"/>
    </sheetView>
  </sheetViews>
  <sheetFormatPr baseColWidth="10" defaultColWidth="9.140625" defaultRowHeight="12.75" x14ac:dyDescent="0.2"/>
  <cols>
    <col min="1" max="1" width="36.85546875" style="158" customWidth="1"/>
    <col min="2" max="2" width="71.28515625" style="158" customWidth="1"/>
    <col min="3" max="3" width="9.140625" style="158" hidden="1" customWidth="1"/>
    <col min="4" max="16384" width="9.140625" style="158"/>
  </cols>
  <sheetData>
    <row r="1" spans="1:3" x14ac:dyDescent="0.2">
      <c r="A1" s="157" t="str">
        <f>"Rahmenprogramm " &amp; IF(LEN(Deckblatt!C21)&gt;0,Deckblatt!C21,IF(LEN(Deckblatt!C24)&gt;0,Deckblatt!C24,""))</f>
        <v xml:space="preserve">Rahmenprogramm </v>
      </c>
    </row>
    <row r="3" spans="1:3" customFormat="1" x14ac:dyDescent="0.2">
      <c r="A3" s="6" t="s">
        <v>179</v>
      </c>
      <c r="B3" s="100"/>
      <c r="C3" s="1"/>
    </row>
    <row r="4" spans="1:3" customFormat="1" x14ac:dyDescent="0.2">
      <c r="A4" s="7" t="s">
        <v>19</v>
      </c>
      <c r="B4" s="42"/>
      <c r="C4" s="1"/>
    </row>
    <row r="5" spans="1:3" customFormat="1" x14ac:dyDescent="0.2">
      <c r="A5" s="7" t="s">
        <v>20</v>
      </c>
      <c r="B5" s="42"/>
      <c r="C5" s="1"/>
    </row>
    <row r="6" spans="1:3" customFormat="1" x14ac:dyDescent="0.2">
      <c r="A6" s="7" t="s">
        <v>23</v>
      </c>
      <c r="B6" s="43"/>
      <c r="C6" s="1"/>
    </row>
    <row r="7" spans="1:3" customFormat="1" x14ac:dyDescent="0.2">
      <c r="A7" s="158"/>
      <c r="B7" s="158"/>
      <c r="C7" s="1"/>
    </row>
    <row r="8" spans="1:3" ht="117" customHeight="1" x14ac:dyDescent="0.2">
      <c r="A8" s="159" t="s">
        <v>228</v>
      </c>
      <c r="B8" s="161"/>
    </row>
    <row r="9" spans="1:3" customFormat="1" x14ac:dyDescent="0.2">
      <c r="A9" s="158"/>
      <c r="B9" s="158"/>
      <c r="C9" s="1"/>
    </row>
    <row r="10" spans="1:3" customFormat="1" x14ac:dyDescent="0.2">
      <c r="A10" s="158"/>
      <c r="B10" s="158"/>
      <c r="C10" s="1"/>
    </row>
    <row r="11" spans="1:3" customFormat="1" x14ac:dyDescent="0.2">
      <c r="A11" s="158"/>
      <c r="B11" s="158"/>
      <c r="C11" s="1"/>
    </row>
  </sheetData>
  <sheetProtection password="EB1F" sheet="1" objects="1" scenarios="1" selectLockedCells="1"/>
  <phoneticPr fontId="16" type="noConversion"/>
  <pageMargins left="0.78740157499999996" right="0.78740157499999996" top="0.984251969" bottom="0.984251969" header="0.5" footer="0.5"/>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1"/>
  <dimension ref="A1:B6"/>
  <sheetViews>
    <sheetView workbookViewId="0">
      <selection activeCell="A7" sqref="A7:IV7"/>
    </sheetView>
  </sheetViews>
  <sheetFormatPr baseColWidth="10" defaultRowHeight="12.75" x14ac:dyDescent="0.2"/>
  <cols>
    <col min="2" max="2" width="14.42578125" bestFit="1" customWidth="1"/>
  </cols>
  <sheetData>
    <row r="1" spans="1:2" x14ac:dyDescent="0.2">
      <c r="A1" s="2" t="s">
        <v>152</v>
      </c>
      <c r="B1" t="s">
        <v>153</v>
      </c>
    </row>
    <row r="2" spans="1:2" x14ac:dyDescent="0.2">
      <c r="A2" s="2" t="s">
        <v>154</v>
      </c>
      <c r="B2" t="s">
        <v>155</v>
      </c>
    </row>
    <row r="3" spans="1:2" x14ac:dyDescent="0.2">
      <c r="A3" s="2" t="s">
        <v>156</v>
      </c>
      <c r="B3" t="s">
        <v>157</v>
      </c>
    </row>
    <row r="4" spans="1:2" x14ac:dyDescent="0.2">
      <c r="A4" s="2" t="s">
        <v>158</v>
      </c>
      <c r="B4" t="s">
        <v>159</v>
      </c>
    </row>
    <row r="5" spans="1:2" x14ac:dyDescent="0.2">
      <c r="A5" s="2" t="s">
        <v>160</v>
      </c>
      <c r="B5" t="s">
        <v>161</v>
      </c>
    </row>
    <row r="6" spans="1:2" x14ac:dyDescent="0.2">
      <c r="A6" s="2" t="s">
        <v>206</v>
      </c>
      <c r="B6" t="s">
        <v>207</v>
      </c>
    </row>
  </sheetData>
  <sheetProtection password="EB1F" sheet="1" objects="1" scenarios="1" selectLockedCells="1"/>
  <phoneticPr fontId="16"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9C7D6BEC8898248BB6B251C4DF56E82" ma:contentTypeVersion="18" ma:contentTypeDescription="Ein neues Dokument erstellen." ma:contentTypeScope="" ma:versionID="11066eb904aab6cda5698695d77ad671">
  <xsd:schema xmlns:xsd="http://www.w3.org/2001/XMLSchema" xmlns:xs="http://www.w3.org/2001/XMLSchema" xmlns:p="http://schemas.microsoft.com/office/2006/metadata/properties" xmlns:ns2="adbfa60f-53e7-49e4-89f5-9fd4fffa8698" xmlns:ns3="6efee9bc-5830-4d97-854d-3016e6bc8071" targetNamespace="http://schemas.microsoft.com/office/2006/metadata/properties" ma:root="true" ma:fieldsID="88efc9833db128f952df71b0b9952738" ns2:_="" ns3:_="">
    <xsd:import namespace="adbfa60f-53e7-49e4-89f5-9fd4fffa8698"/>
    <xsd:import namespace="6efee9bc-5830-4d97-854d-3016e6bc80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2:TaxCatchAll" minOccurs="0"/>
                <xsd:element ref="ns3:lcf76f155ced4ddcb4097134ff3c332f"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a60f-53e7-49e4-89f5-9fd4fffa8698"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element name="TaxCatchAll" ma:index="20" nillable="true" ma:displayName="Taxonomy Catch All Column" ma:hidden="true" ma:list="{101c7e3f-7e8e-4c82-918d-af9897d56cf6}" ma:internalName="TaxCatchAll" ma:showField="CatchAllData" ma:web="adbfa60f-53e7-49e4-89f5-9fd4fffa869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fee9bc-5830-4d97-854d-3016e6bc807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ca7c06a5-12bf-48b3-8bb2-65ccbff6e7f7"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efee9bc-5830-4d97-854d-3016e6bc8071">
      <Terms xmlns="http://schemas.microsoft.com/office/infopath/2007/PartnerControls"/>
    </lcf76f155ced4ddcb4097134ff3c332f>
    <TaxCatchAll xmlns="adbfa60f-53e7-49e4-89f5-9fd4fffa8698" xsi:nil="true"/>
  </documentManagement>
</p:properties>
</file>

<file path=customXml/itemProps1.xml><?xml version="1.0" encoding="utf-8"?>
<ds:datastoreItem xmlns:ds="http://schemas.openxmlformats.org/officeDocument/2006/customXml" ds:itemID="{6B14E6AA-C2C9-4683-8225-8560F72B8739}"/>
</file>

<file path=customXml/itemProps2.xml><?xml version="1.0" encoding="utf-8"?>
<ds:datastoreItem xmlns:ds="http://schemas.openxmlformats.org/officeDocument/2006/customXml" ds:itemID="{5164824F-3BE9-4548-87E7-1D87EE7DD63E}"/>
</file>

<file path=customXml/itemProps3.xml><?xml version="1.0" encoding="utf-8"?>
<ds:datastoreItem xmlns:ds="http://schemas.openxmlformats.org/officeDocument/2006/customXml" ds:itemID="{3F1FE974-C11C-4955-A47D-385CCEE2B9A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22</vt:i4>
      </vt:variant>
    </vt:vector>
  </HeadingPairs>
  <TitlesOfParts>
    <vt:vector size="35" baseType="lpstr">
      <vt:lpstr>Anleitung</vt:lpstr>
      <vt:lpstr>Deckblatt</vt:lpstr>
      <vt:lpstr>Mannschaften</vt:lpstr>
      <vt:lpstr>Teilnehmer</vt:lpstr>
      <vt:lpstr>Kampfrichter und Übungsleiter</vt:lpstr>
      <vt:lpstr>Übersicht</vt:lpstr>
      <vt:lpstr>Vereinsvorführung</vt:lpstr>
      <vt:lpstr>Rahmenprogramm</vt:lpstr>
      <vt:lpstr>Kampfrichter-Lizenzen</vt:lpstr>
      <vt:lpstr>Kampfrichter-Fachgebiete</vt:lpstr>
      <vt:lpstr>Ausrichter und Termine</vt:lpstr>
      <vt:lpstr>Vereine</vt:lpstr>
      <vt:lpstr>Schwierigkeitsstufen</vt:lpstr>
      <vt:lpstr>Ausrichter_und_Termine</vt:lpstr>
      <vt:lpstr>Auswahl_Gerätturnen</vt:lpstr>
      <vt:lpstr>Auswahl_Gymnastik</vt:lpstr>
      <vt:lpstr>Auswahl_LA</vt:lpstr>
      <vt:lpstr>Auswahl_RopeSkipping</vt:lpstr>
      <vt:lpstr>Bezirke</vt:lpstr>
      <vt:lpstr>Teilnehmer!Druckbereich</vt:lpstr>
      <vt:lpstr>Teilnehmer!Drucktitel</vt:lpstr>
      <vt:lpstr>EWKNrListe</vt:lpstr>
      <vt:lpstr>Geburtsjahr_Maximal</vt:lpstr>
      <vt:lpstr>Geburtsjahr_Minimal</vt:lpstr>
      <vt:lpstr>Geschlecht</vt:lpstr>
      <vt:lpstr>'Kampfrichter-Fachgebiete'!Kampfrichter_Fachgebietsliste</vt:lpstr>
      <vt:lpstr>Kampfrichter_Fachgebietsliste</vt:lpstr>
      <vt:lpstr>'Kampfrichter-Lizenzen'!Kampfrichterlizenzliste</vt:lpstr>
      <vt:lpstr>Kampfrichterlizenzliste</vt:lpstr>
      <vt:lpstr>Mannschaftsliste</vt:lpstr>
      <vt:lpstr>MannschaftsNrListe</vt:lpstr>
      <vt:lpstr>MWKNrListe</vt:lpstr>
      <vt:lpstr>OrgZuschlag</vt:lpstr>
      <vt:lpstr>Vereinsliste</vt:lpstr>
      <vt:lpstr>WKNrListe</vt:lpstr>
    </vt:vector>
  </TitlesOfParts>
  <Company>Turngau Staufen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Anmeldeformular</dc:title>
  <dc:subject>Gaukindertreffen 2006</dc:subject>
  <dc:creator>Simone Maurer</dc:creator>
  <cp:lastModifiedBy>Simone Maurer</cp:lastModifiedBy>
  <cp:lastPrinted>2009-01-30T10:33:39Z</cp:lastPrinted>
  <dcterms:created xsi:type="dcterms:W3CDTF">2001-04-10T13:08:30Z</dcterms:created>
  <dcterms:modified xsi:type="dcterms:W3CDTF">2023-03-20T10:25:52Z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0x01010039C7D6BEC8898248BB6B251C4DF56E82</vt:lpwstr>
  </property>
</Properties>
</file>